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3"/>
    <sheet name="Husova3 - Oprava oken-15 ..." sheetId="2" state="visible" r:id="rId4"/>
  </sheets>
  <definedNames>
    <definedName function="false" hidden="false" localSheetId="1" name="_xlnm.Print_Area" vbProcedure="false">'Husova3 - Oprava oken-15 ...'!$C$4:$J$76,'Husova3 - Oprava oken-15 ...'!$C$82:$J$108,'Husova3 - Oprava oken-15 ...'!$C$114:$K$188</definedName>
    <definedName function="false" hidden="false" localSheetId="1" name="_xlnm.Print_Titles" vbProcedure="false">'Husova3 - Oprava oken-15 ...'!$124:$124</definedName>
    <definedName function="false" hidden="true" localSheetId="1" name="_xlnm._FilterDatabase" vbProcedure="false">'Husova3 - Oprava oken-15 ...'!$C$124:$K$188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<sst xmlns="http://schemas.openxmlformats.org/spreadsheetml/2006/main" count="918" uniqueCount="295">
  <si>
    <t xml:space="preserve">Export Komplet</t>
  </si>
  <si>
    <t xml:space="preserve">2.0</t>
  </si>
  <si>
    <t xml:space="preserve">False</t>
  </si>
  <si>
    <t xml:space="preserve">{2763496b-c257-40cb-8fcb-ac7becc5b74e}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</si>
  <si>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</si>
  <si>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</si>
  <si>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</si>
  <si>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</si>
  <si>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</si>
  <si>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</si>
  <si>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</si>
  <si>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</si>
  <si>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</si>
  <si>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Husova3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</si>
  <si>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</si>
  <si>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</si>
  <si>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Výměna oken-15 ks a balkonových dveří-2 ks</t>
  </si>
  <si>
    <t xml:space="preserve">KSO:</t>
  </si>
  <si>
    <t xml:space="preserve">CC-CZ:</t>
  </si>
  <si>
    <t xml:space="preserve">Místo:</t>
  </si>
  <si>
    <t xml:space="preserve">Husova 3,Brno</t>
  </si>
  <si>
    <t xml:space="preserve">Datum:</t>
  </si>
  <si>
    <t xml:space="preserve">9. 5. 2024</t>
  </si>
  <si>
    <t xml:space="preserve">Zadavatel:</t>
  </si>
  <si>
    <t xml:space="preserve">IČ:</t>
  </si>
  <si>
    <t xml:space="preserve">MmBrna,OSM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</si>
  <si>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</si>
  <si>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</si>
  <si>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</si>
  <si>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</si>
  <si>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ing.Ševelová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</si>
  <si>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</si>
  <si>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</si>
  <si>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</si>
  <si>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</si>
  <si>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</si>
  <si>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</si>
  <si>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</si>
  <si>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</si>
  <si>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</si>
  <si>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</si>
  <si>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</si>
  <si>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</si>
  <si>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</si>
  <si>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</si>
  <si>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</si>
  <si>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</si>
  <si>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</si>
  <si>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</si>
  <si>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</si>
  <si>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</si>
  <si>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</si>
  <si>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</si>
  <si>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</si>
  <si>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</si>
  <si>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</si>
  <si>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</si>
  <si>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</si>
  <si>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</si>
  <si>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</si>
  <si>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</si>
  <si>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</si>
  <si>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</si>
  <si>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</si>
  <si>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</si>
  <si>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</si>
  <si>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</si>
  <si>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</si>
  <si>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</si>
  <si>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</si>
  <si>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</si>
  <si>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</si>
  <si>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</si>
  <si>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</si>
  <si>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</si>
  <si>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</si>
  <si>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</si>
  <si>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</si>
  <si>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Oprava oken-15 ks a balkonových dveří-2 ks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</si>
  <si>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</si>
  <si>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</si>
  <si>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</si>
  <si>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</si>
  <si>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</si>
  <si>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</si>
  <si>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</si>
  <si>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</si>
  <si>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</si>
  <si>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</si>
  <si>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</si>
  <si>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</si>
  <si>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</si>
  <si>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</si>
  <si>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</si>
  <si>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</si>
  <si>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764 - Konstrukce klempířské</t>
  </si>
  <si>
    <t xml:space="preserve">    766 - Konstrukce truhlářské</t>
  </si>
  <si>
    <t xml:space="preserve">    784 - Dokončovací práce - malby a tapety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</si>
  <si>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</si>
  <si>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</si>
  <si>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</si>
  <si>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</si>
  <si>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</si>
  <si>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</si>
  <si>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</si>
  <si>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</si>
  <si>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</si>
  <si>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</si>
  <si>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</si>
  <si>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</si>
  <si>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</si>
  <si>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</si>
  <si>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</si>
  <si>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</si>
  <si>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</si>
  <si>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</si>
  <si>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</si>
  <si>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</si>
  <si>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</si>
  <si>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</si>
  <si>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</si>
  <si>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612135101</t>
  </si>
  <si>
    <t xml:space="preserve">Hrubá výplň rýh ve stěnách maltou jakékoli šířky rýhy</t>
  </si>
  <si>
    <t xml:space="preserve">m2</t>
  </si>
  <si>
    <t xml:space="preserve">CS ÚRS 2024 01</t>
  </si>
  <si>
    <t xml:space="preserve">4</t>
  </si>
  <si>
    <t xml:space="preserve">315856825</t>
  </si>
  <si>
    <t xml:space="preserve">VV</t>
  </si>
  <si>
    <t xml:space="preserve">(1,2+2,04)*2*0,25*15+(1,3+2,45*2)*0,25*2</t>
  </si>
  <si>
    <t xml:space="preserve">612325302</t>
  </si>
  <si>
    <t xml:space="preserve">Vápenocementová štuková omítka ostění nebo nadpraží</t>
  </si>
  <si>
    <t xml:space="preserve">1465206993</t>
  </si>
  <si>
    <t xml:space="preserve">(1,2+2,04*2)*0,45*15+(1,3+2,45*2)*0,45*2</t>
  </si>
  <si>
    <t xml:space="preserve">3</t>
  </si>
  <si>
    <t xml:space="preserve">619991011</t>
  </si>
  <si>
    <t xml:space="preserve">Obalení konstrukcí a prvků fólií přilepenou lepící páskou</t>
  </si>
  <si>
    <t xml:space="preserve">-2089509307</t>
  </si>
  <si>
    <t xml:space="preserve">1,2*2,04*15+1,3*2,45*2</t>
  </si>
  <si>
    <t xml:space="preserve">619995001</t>
  </si>
  <si>
    <t xml:space="preserve">Začištění omítek kolem oken, dveří, podlah nebo obkladů</t>
  </si>
  <si>
    <t xml:space="preserve">m</t>
  </si>
  <si>
    <t xml:space="preserve">1921564878</t>
  </si>
  <si>
    <t xml:space="preserve">(1,2+2,04)*2*15+(1,3+2,5*2)*2*2</t>
  </si>
  <si>
    <t xml:space="preserve">5</t>
  </si>
  <si>
    <t xml:space="preserve">619-PC 1</t>
  </si>
  <si>
    <t xml:space="preserve">Doplnění špalet v exteriéru včetně zapravení</t>
  </si>
  <si>
    <t xml:space="preserve">kus</t>
  </si>
  <si>
    <t xml:space="preserve">-988025240</t>
  </si>
  <si>
    <t xml:space="preserve">15</t>
  </si>
  <si>
    <t xml:space="preserve">632450124</t>
  </si>
  <si>
    <t xml:space="preserve">Vyrovnávací cementový potěr tl přes 40 do 50 mm ze suchých směsí provedený v pásu</t>
  </si>
  <si>
    <t xml:space="preserve">1055173026</t>
  </si>
  <si>
    <t xml:space="preserve">1,2*0,45*15+1,3*0,45*2</t>
  </si>
  <si>
    <t xml:space="preserve">9</t>
  </si>
  <si>
    <t xml:space="preserve">Ostatní konstrukce a práce, bourání</t>
  </si>
  <si>
    <t xml:space="preserve">7</t>
  </si>
  <si>
    <t xml:space="preserve">949111114</t>
  </si>
  <si>
    <t xml:space="preserve">Montáž lešení lehkého kozového trubkového v  3,5 m</t>
  </si>
  <si>
    <t xml:space="preserve">sada</t>
  </si>
  <si>
    <t xml:space="preserve">-1248673252</t>
  </si>
  <si>
    <t xml:space="preserve">8</t>
  </si>
  <si>
    <t xml:space="preserve">949111214</t>
  </si>
  <si>
    <t xml:space="preserve">Příplatek k lešení lehkému kozovému trubkovému v  3,5 m za první a ZKD den použití</t>
  </si>
  <si>
    <t xml:space="preserve">1301630862</t>
  </si>
  <si>
    <t xml:space="preserve">17</t>
  </si>
  <si>
    <t xml:space="preserve">17*4 'Přepočtené koeficientem množství</t>
  </si>
  <si>
    <t xml:space="preserve">949111814</t>
  </si>
  <si>
    <t xml:space="preserve">Demontáž lešení lehkého kozového trubkového v  3,5 m</t>
  </si>
  <si>
    <t xml:space="preserve">-1053139472</t>
  </si>
  <si>
    <t xml:space="preserve">10</t>
  </si>
  <si>
    <t xml:space="preserve">951-PC 1</t>
  </si>
  <si>
    <t xml:space="preserve">Zakrytí podlahy u měněného okna a dveří</t>
  </si>
  <si>
    <t xml:space="preserve">-1606799698</t>
  </si>
  <si>
    <t xml:space="preserve">11</t>
  </si>
  <si>
    <t xml:space="preserve">951-PC 2</t>
  </si>
  <si>
    <t xml:space="preserve">Vybourání dřevěných rámů oken dvojitých včetně křídel pl. do 4m2,při práci se musí postupovat opatrně,aby nedošlo k poškození fasády</t>
  </si>
  <si>
    <t xml:space="preserve">1743360575</t>
  </si>
  <si>
    <t xml:space="preserve">1,2*2,04*15</t>
  </si>
  <si>
    <t xml:space="preserve">967-PC 3</t>
  </si>
  <si>
    <t xml:space="preserve">Přisekání celoobvodové cihly bránící k osazení nového okna</t>
  </si>
  <si>
    <t xml:space="preserve">1978085573</t>
  </si>
  <si>
    <t xml:space="preserve">13</t>
  </si>
  <si>
    <t xml:space="preserve">951-PC 4</t>
  </si>
  <si>
    <t xml:space="preserve">Vybourání dřevěných rámů balkonových dveří včetně křídel pl. do 4m2,při práci se musí postupovat opatrně,aby nedošlo k poškození fasády</t>
  </si>
  <si>
    <t xml:space="preserve">886920872</t>
  </si>
  <si>
    <t xml:space="preserve">1,26*2,42*2</t>
  </si>
  <si>
    <t xml:space="preserve">14</t>
  </si>
  <si>
    <t xml:space="preserve">952901111</t>
  </si>
  <si>
    <t xml:space="preserve">Vyčištění budov bytové a občanské výstavby při výšce podlaží do 4 m</t>
  </si>
  <si>
    <t xml:space="preserve">1831051964</t>
  </si>
  <si>
    <t xml:space="preserve">997</t>
  </si>
  <si>
    <t xml:space="preserve">Přesun sutě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</si>
  <si>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</si>
  <si>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</si>
  <si>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</si>
  <si>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-338324279</t>
  </si>
  <si>
    <t xml:space="preserve">16</t>
  </si>
  <si>
    <t xml:space="preserve">997013501</t>
  </si>
  <si>
    <t xml:space="preserve">Odvoz suti a vybouraných hmot na skládku nebo meziskládku do 1 km se složením</t>
  </si>
  <si>
    <t xml:space="preserve">-1988987397</t>
  </si>
  <si>
    <t xml:space="preserve">997013509</t>
  </si>
  <si>
    <t xml:space="preserve">Příplatek k odvozu suti a vybouraných hmot na skládku ZKD 1 km přes 1 km</t>
  </si>
  <si>
    <t xml:space="preserve">2106157825</t>
  </si>
  <si>
    <t xml:space="preserve">4,925*24 'Přepočtené koeficientem množství</t>
  </si>
  <si>
    <t xml:space="preserve">18</t>
  </si>
  <si>
    <t xml:space="preserve">997013631</t>
  </si>
  <si>
    <t xml:space="preserve">Poplatek za uložení na skládce (skládkovné) stavebního odpadu směsného kód odpadu 17 09 04</t>
  </si>
  <si>
    <t xml:space="preserve">1060025514</t>
  </si>
  <si>
    <t xml:space="preserve">998</t>
  </si>
  <si>
    <t xml:space="preserve">Přesun hmot</t>
  </si>
  <si>
    <t xml:space="preserve">19</t>
  </si>
  <si>
    <t xml:space="preserve">998018003</t>
  </si>
  <si>
    <t xml:space="preserve">Přesun hmot ruční pro budovy v přes 12 do 24 m</t>
  </si>
  <si>
    <t xml:space="preserve">556371554</t>
  </si>
  <si>
    <t xml:space="preserve">PSV</t>
  </si>
  <si>
    <t xml:space="preserve">Práce a dodávky PSV</t>
  </si>
  <si>
    <t xml:space="preserve">764</t>
  </si>
  <si>
    <t xml:space="preserve">Konstrukce klempířské</t>
  </si>
  <si>
    <t xml:space="preserve">20</t>
  </si>
  <si>
    <t xml:space="preserve">764216405</t>
  </si>
  <si>
    <t xml:space="preserve">Oplechování parapetů  z Pz plechu-napojení stávajícího parapetu </t>
  </si>
  <si>
    <t xml:space="preserve">1415857610</t>
  </si>
  <si>
    <t xml:space="preserve">15*1,2</t>
  </si>
  <si>
    <t xml:space="preserve">998764203</t>
  </si>
  <si>
    <t xml:space="preserve">Přesun hmot procentní pro konstrukce klempířské v objektech v přes 12 do 24 m</t>
  </si>
  <si>
    <t xml:space="preserve">%</t>
  </si>
  <si>
    <t xml:space="preserve">-1620858976</t>
  </si>
  <si>
    <t xml:space="preserve">766</t>
  </si>
  <si>
    <t xml:space="preserve">Konstrukce truhlářské</t>
  </si>
  <si>
    <t xml:space="preserve">22</t>
  </si>
  <si>
    <t xml:space="preserve">766-pc1</t>
  </si>
  <si>
    <t xml:space="preserve">D+m okna 120x204cm,kastlová replika včetně nátěru,těsnění okenních spár,vnitřního parapetu a demontáže vnějšího parapetu a opětovné montáže ,případně výměny vnějšího parapetu,ovládání horních oken pomocí táhla,dále1a</t>
  </si>
  <si>
    <t xml:space="preserve">-1489733288</t>
  </si>
  <si>
    <t xml:space="preserve">23</t>
  </si>
  <si>
    <t xml:space="preserve">766-pc1a</t>
  </si>
  <si>
    <t xml:space="preserve">popis k oknu:zasklení-exterierové okno 58mm dvojsklem o sile 24mm Ug=1,1 nebo 1,0,interierové okno 44mm s jednoduchým sklem 4mm,deštění o síle 20mm,okenní klika TRADITIONAL,okenní doraz a záskočka křídla,dřevěná okapnice na křídle </t>
  </si>
  <si>
    <t xml:space="preserve">123782256</t>
  </si>
  <si>
    <t xml:space="preserve">24</t>
  </si>
  <si>
    <t xml:space="preserve">766-pc2</t>
  </si>
  <si>
    <t xml:space="preserve">D+m žaluzie na okna 1200/2040mm</t>
  </si>
  <si>
    <t xml:space="preserve">-1069753015</t>
  </si>
  <si>
    <t xml:space="preserve">25</t>
  </si>
  <si>
    <t xml:space="preserve">766-pc3</t>
  </si>
  <si>
    <t xml:space="preserve">D+m zarážky na okna </t>
  </si>
  <si>
    <t xml:space="preserve">367215354</t>
  </si>
  <si>
    <t xml:space="preserve">26</t>
  </si>
  <si>
    <t xml:space="preserve">766-pc4</t>
  </si>
  <si>
    <t xml:space="preserve">D+m balkonových dveří 126 x 242 cm, replika, profil 78, dvojsklo, klika jen zevnitř, dřevina smrk CINK, nalepovací příčka oboustranná s duplexem 30mm</t>
  </si>
  <si>
    <t xml:space="preserve">-253689607</t>
  </si>
  <si>
    <t xml:space="preserve">27</t>
  </si>
  <si>
    <t xml:space="preserve">998766203</t>
  </si>
  <si>
    <t xml:space="preserve">Přesun hmot procentní pro kce truhlářské v objektech v přes 12 do 24 m</t>
  </si>
  <si>
    <t xml:space="preserve">-520169775</t>
  </si>
  <si>
    <t xml:space="preserve">784</t>
  </si>
  <si>
    <t xml:space="preserve">Dokončovací práce - malby a tapety</t>
  </si>
  <si>
    <t xml:space="preserve">28</t>
  </si>
  <si>
    <t xml:space="preserve">784171111</t>
  </si>
  <si>
    <t xml:space="preserve">Zakrytí vnitřních ploch stěn v místnostech v do 3,80 m</t>
  </si>
  <si>
    <t xml:space="preserve">-1951372961</t>
  </si>
  <si>
    <t xml:space="preserve">29</t>
  </si>
  <si>
    <t xml:space="preserve">M</t>
  </si>
  <si>
    <t xml:space="preserve">28323156</t>
  </si>
  <si>
    <t xml:space="preserve">fólie pro malířské potřeby zakrývací tl 41µ 4x5m</t>
  </si>
  <si>
    <t xml:space="preserve">32</t>
  </si>
  <si>
    <t xml:space="preserve">-510917023</t>
  </si>
  <si>
    <t xml:space="preserve">43,09*1,05 'Přepočtené koeficientem množství</t>
  </si>
  <si>
    <t xml:space="preserve">30</t>
  </si>
  <si>
    <t xml:space="preserve">784221101</t>
  </si>
  <si>
    <t xml:space="preserve">Dvojnásobné bílé malby ze směsí za sucha dobře otěruvzdorných v místnostech do 3,80 m</t>
  </si>
  <si>
    <t xml:space="preserve">-1497659166</t>
  </si>
  <si>
    <t xml:space="preserve">(1,2+2,1*2)*0,4*15+(1,3+2,45*2)*0,4*2</t>
  </si>
  <si>
    <t xml:space="preserve">31</t>
  </si>
  <si>
    <t xml:space="preserve">784221131</t>
  </si>
  <si>
    <t xml:space="preserve">Příplatek k cenám 2x maleb za sucha otěruvzdorných za provádění pl do 5 m2</t>
  </si>
  <si>
    <t xml:space="preserve">-1661228923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</si>
  <si>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</si>
  <si>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</si>
  <si>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</si>
  <si>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</si>
  <si>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030001000</t>
  </si>
  <si>
    <t xml:space="preserve">Zařízení staveniště 1%</t>
  </si>
  <si>
    <t xml:space="preserve">1024</t>
  </si>
  <si>
    <t xml:space="preserve">901078258</t>
  </si>
  <si>
    <t xml:space="preserve">VRN6</t>
  </si>
  <si>
    <t xml:space="preserve">Územní vlivy</t>
  </si>
  <si>
    <t xml:space="preserve">33</t>
  </si>
  <si>
    <t xml:space="preserve">062002000</t>
  </si>
  <si>
    <t xml:space="preserve">Ztížené dopravní podmínky 3%</t>
  </si>
  <si>
    <t xml:space="preserve">1944647079</t>
  </si>
  <si>
    <t xml:space="preserve">VRN7</t>
  </si>
  <si>
    <t xml:space="preserve">Provozní vlivy</t>
  </si>
  <si>
    <t xml:space="preserve">34</t>
  </si>
  <si>
    <t xml:space="preserve">073002000</t>
  </si>
  <si>
    <t xml:space="preserve">Ztížený pohyb vozidel v centrech měst 1,5%</t>
  </si>
  <si>
    <t xml:space="preserve">436183608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</si>
</sst>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8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8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O11" activeCellId="1" sqref="K188 O1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Husova3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Výměna oken-15 ks a balkonových dveří-2 ks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Husova 3,Brno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9. 5. 2024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ing.Ševelová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ing.Ševelová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78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'Husova3 - Oprava oken-15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79</v>
      </c>
      <c r="AR95" s="87"/>
      <c r="AS95" s="93" t="n">
        <v>0</v>
      </c>
      <c r="AT95" s="94" t="n">
        <f aca="false">ROUND(SUM(AV95:AW95),2)</f>
        <v>0</v>
      </c>
      <c r="AU95" s="95" t="n">
        <f aca="false">'Husova3 - Oprava oken-15 ...'!P125</f>
        <v>0</v>
      </c>
      <c r="AV95" s="94" t="n">
        <f aca="false">'Husova3 - Oprava oken-15 ...'!J31</f>
        <v>0</v>
      </c>
      <c r="AW95" s="94" t="n">
        <f aca="false">'Husova3 - Oprava oken-15 ...'!J32</f>
        <v>0</v>
      </c>
      <c r="AX95" s="94" t="n">
        <f aca="false">'Husova3 - Oprava oken-15 ...'!J33</f>
        <v>0</v>
      </c>
      <c r="AY95" s="94" t="n">
        <f aca="false">'Husova3 - Oprava oken-15 ...'!J34</f>
        <v>0</v>
      </c>
      <c r="AZ95" s="94" t="n">
        <f aca="false">'Husova3 - Oprava oken-15 ...'!F31</f>
        <v>0</v>
      </c>
      <c r="BA95" s="94" t="n">
        <f aca="false">'Husova3 - Oprava oken-15 ...'!F32</f>
        <v>0</v>
      </c>
      <c r="BB95" s="94" t="n">
        <f aca="false">'Husova3 - Oprava oken-15 ...'!F33</f>
        <v>0</v>
      </c>
      <c r="BC95" s="94" t="n">
        <f aca="false">'Husova3 - Oprava oken-15 ...'!F34</f>
        <v>0</v>
      </c>
      <c r="BD95" s="96" t="n">
        <f aca="false">'Husova3 - Oprava oken-15 ...'!F35</f>
        <v>0</v>
      </c>
      <c r="BT95" s="98" t="s">
        <v>80</v>
      </c>
      <c r="BU95" s="98" t="s">
        <v>81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Husova3 - Oprava oken-15 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189"/>
  <sheetViews>
    <sheetView showFormulas="false" showGridLines="false" showRowColHeaders="true" showZeros="true" rightToLeft="false" tabSelected="true" showOutlineSymbols="true" defaultGridColor="true" view="normal" topLeftCell="A174" colorId="64" zoomScale="100" zoomScaleNormal="100" zoomScalePageLayoutView="100" workbookViewId="0">
      <selection pane="topLeft" activeCell="K188" activeCellId="0" sqref="K188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82</v>
      </c>
    </row>
    <row r="4" customFormat="false" ht="24.95" hidden="false" customHeight="true" outlineLevel="0" collapsed="false">
      <c r="B4" s="6"/>
      <c r="D4" s="7" t="s">
        <v>83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9. 5. 2024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ROUND(J125,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ROUND((SUM(BE125:BE188)),  2)</f>
        <v>0</v>
      </c>
      <c r="G31" s="22"/>
      <c r="H31" s="22"/>
      <c r="I31" s="112" t="n">
        <v>0.21</v>
      </c>
      <c r="J31" s="111" t="n">
        <f aca="false">ROUND(((SUM(BE125:BE188))*I31),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ROUND((SUM(BF125:BF188)),  2)</f>
        <v>0</v>
      </c>
      <c r="G32" s="22"/>
      <c r="H32" s="22"/>
      <c r="I32" s="112" t="n">
        <v>0.12</v>
      </c>
      <c r="J32" s="111" t="n">
        <f aca="false">ROUND(((SUM(BF125:BF188))*I32),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ROUND((SUM(BG125:BG188)),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ROUND((SUM(BH125:BH188)),  2)</f>
        <v>0</v>
      </c>
      <c r="G34" s="22"/>
      <c r="H34" s="22"/>
      <c r="I34" s="112" t="n">
        <v>0.12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ROUND((SUM(BI125:BI188)),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84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Výměna oken-15 ks a balkonových dveří-2 ks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Husova 3,Brno</v>
      </c>
      <c r="G87" s="22"/>
      <c r="H87" s="22"/>
      <c r="I87" s="15" t="s">
        <v>21</v>
      </c>
      <c r="J87" s="101" t="str">
        <f aca="false">IF(J10="","",J10)</f>
        <v>9. 5. 2024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 Husova 3,Brno</v>
      </c>
      <c r="G89" s="22"/>
      <c r="H89" s="22"/>
      <c r="I89" s="15" t="s">
        <v>29</v>
      </c>
      <c r="J89" s="121" t="str">
        <f aca="false">E19</f>
        <v>ing.Ševelová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ing.Ševelová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85</v>
      </c>
      <c r="D92" s="113"/>
      <c r="E92" s="113"/>
      <c r="F92" s="113"/>
      <c r="G92" s="113"/>
      <c r="H92" s="113"/>
      <c r="I92" s="113"/>
      <c r="J92" s="123" t="s">
        <v>86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87</v>
      </c>
      <c r="D94" s="22"/>
      <c r="E94" s="22"/>
      <c r="F94" s="22"/>
      <c r="G94" s="22"/>
      <c r="H94" s="22"/>
      <c r="I94" s="22"/>
      <c r="J94" s="108" t="n">
        <f aca="false">J125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88</v>
      </c>
    </row>
    <row r="95" s="125" customFormat="true" ht="24.95" hidden="false" customHeight="true" outlineLevel="0" collapsed="false">
      <c r="B95" s="126"/>
      <c r="D95" s="127" t="s">
        <v>89</v>
      </c>
      <c r="E95" s="128"/>
      <c r="F95" s="128"/>
      <c r="G95" s="128"/>
      <c r="H95" s="128"/>
      <c r="I95" s="128"/>
      <c r="J95" s="129" t="n">
        <f aca="false">J126</f>
        <v>0</v>
      </c>
      <c r="L95" s="126"/>
    </row>
    <row r="96" s="130" customFormat="true" ht="19.9" hidden="false" customHeight="true" outlineLevel="0" collapsed="false">
      <c r="B96" s="131"/>
      <c r="D96" s="132" t="s">
        <v>90</v>
      </c>
      <c r="E96" s="133"/>
      <c r="F96" s="133"/>
      <c r="G96" s="133"/>
      <c r="H96" s="133"/>
      <c r="I96" s="133"/>
      <c r="J96" s="134" t="n">
        <f aca="false">J127</f>
        <v>0</v>
      </c>
      <c r="L96" s="131"/>
    </row>
    <row r="97" s="130" customFormat="true" ht="19.9" hidden="false" customHeight="true" outlineLevel="0" collapsed="false">
      <c r="B97" s="131"/>
      <c r="D97" s="132" t="s">
        <v>91</v>
      </c>
      <c r="E97" s="133"/>
      <c r="F97" s="133"/>
      <c r="G97" s="133"/>
      <c r="H97" s="133"/>
      <c r="I97" s="133"/>
      <c r="J97" s="134" t="n">
        <f aca="false">J140</f>
        <v>0</v>
      </c>
      <c r="L97" s="131"/>
    </row>
    <row r="98" s="130" customFormat="true" ht="19.9" hidden="false" customHeight="true" outlineLevel="0" collapsed="false">
      <c r="B98" s="131"/>
      <c r="D98" s="132" t="s">
        <v>92</v>
      </c>
      <c r="E98" s="133"/>
      <c r="F98" s="133"/>
      <c r="G98" s="133"/>
      <c r="H98" s="133"/>
      <c r="I98" s="133"/>
      <c r="J98" s="134" t="n">
        <f aca="false">J154</f>
        <v>0</v>
      </c>
      <c r="L98" s="131"/>
    </row>
    <row r="99" s="130" customFormat="true" ht="19.9" hidden="false" customHeight="true" outlineLevel="0" collapsed="false">
      <c r="B99" s="131"/>
      <c r="D99" s="132" t="s">
        <v>93</v>
      </c>
      <c r="E99" s="133"/>
      <c r="F99" s="133"/>
      <c r="G99" s="133"/>
      <c r="H99" s="133"/>
      <c r="I99" s="133"/>
      <c r="J99" s="134" t="n">
        <f aca="false">J160</f>
        <v>0</v>
      </c>
      <c r="L99" s="131"/>
    </row>
    <row r="100" s="125" customFormat="true" ht="24.95" hidden="false" customHeight="true" outlineLevel="0" collapsed="false">
      <c r="B100" s="126"/>
      <c r="D100" s="127" t="s">
        <v>94</v>
      </c>
      <c r="E100" s="128"/>
      <c r="F100" s="128"/>
      <c r="G100" s="128"/>
      <c r="H100" s="128"/>
      <c r="I100" s="128"/>
      <c r="J100" s="129" t="n">
        <f aca="false">J162</f>
        <v>0</v>
      </c>
      <c r="L100" s="126"/>
    </row>
    <row r="101" s="130" customFormat="true" ht="19.9" hidden="false" customHeight="true" outlineLevel="0" collapsed="false">
      <c r="B101" s="131"/>
      <c r="D101" s="132" t="s">
        <v>95</v>
      </c>
      <c r="E101" s="133"/>
      <c r="F101" s="133"/>
      <c r="G101" s="133"/>
      <c r="H101" s="133"/>
      <c r="I101" s="133"/>
      <c r="J101" s="134" t="n">
        <f aca="false">J163</f>
        <v>0</v>
      </c>
      <c r="L101" s="131"/>
    </row>
    <row r="102" s="130" customFormat="true" ht="19.9" hidden="false" customHeight="true" outlineLevel="0" collapsed="false">
      <c r="B102" s="131"/>
      <c r="D102" s="132" t="s">
        <v>96</v>
      </c>
      <c r="E102" s="133"/>
      <c r="F102" s="133"/>
      <c r="G102" s="133"/>
      <c r="H102" s="133"/>
      <c r="I102" s="133"/>
      <c r="J102" s="134" t="n">
        <f aca="false">J167</f>
        <v>0</v>
      </c>
      <c r="L102" s="131"/>
    </row>
    <row r="103" s="130" customFormat="true" ht="19.9" hidden="false" customHeight="true" outlineLevel="0" collapsed="false">
      <c r="B103" s="131"/>
      <c r="D103" s="132" t="s">
        <v>97</v>
      </c>
      <c r="E103" s="133"/>
      <c r="F103" s="133"/>
      <c r="G103" s="133"/>
      <c r="H103" s="133"/>
      <c r="I103" s="133"/>
      <c r="J103" s="134" t="n">
        <f aca="false">J174</f>
        <v>0</v>
      </c>
      <c r="L103" s="131"/>
    </row>
    <row r="104" s="125" customFormat="true" ht="24.95" hidden="false" customHeight="true" outlineLevel="0" collapsed="false">
      <c r="B104" s="126"/>
      <c r="D104" s="127" t="s">
        <v>98</v>
      </c>
      <c r="E104" s="128"/>
      <c r="F104" s="128"/>
      <c r="G104" s="128"/>
      <c r="H104" s="128"/>
      <c r="I104" s="128"/>
      <c r="J104" s="129" t="n">
        <f aca="false">J182</f>
        <v>0</v>
      </c>
      <c r="L104" s="126"/>
    </row>
    <row r="105" s="130" customFormat="true" ht="19.9" hidden="false" customHeight="true" outlineLevel="0" collapsed="false">
      <c r="B105" s="131"/>
      <c r="D105" s="132" t="s">
        <v>99</v>
      </c>
      <c r="E105" s="133"/>
      <c r="F105" s="133"/>
      <c r="G105" s="133"/>
      <c r="H105" s="133"/>
      <c r="I105" s="133"/>
      <c r="J105" s="134" t="n">
        <f aca="false">J183</f>
        <v>0</v>
      </c>
      <c r="L105" s="131"/>
    </row>
    <row r="106" s="130" customFormat="true" ht="19.9" hidden="false" customHeight="true" outlineLevel="0" collapsed="false">
      <c r="B106" s="131"/>
      <c r="D106" s="132" t="s">
        <v>100</v>
      </c>
      <c r="E106" s="133"/>
      <c r="F106" s="133"/>
      <c r="G106" s="133"/>
      <c r="H106" s="133"/>
      <c r="I106" s="133"/>
      <c r="J106" s="134" t="n">
        <f aca="false">J185</f>
        <v>0</v>
      </c>
      <c r="L106" s="131"/>
    </row>
    <row r="107" s="130" customFormat="true" ht="19.9" hidden="false" customHeight="true" outlineLevel="0" collapsed="false">
      <c r="B107" s="131"/>
      <c r="D107" s="132" t="s">
        <v>101</v>
      </c>
      <c r="E107" s="133"/>
      <c r="F107" s="133"/>
      <c r="G107" s="133"/>
      <c r="H107" s="133"/>
      <c r="I107" s="133"/>
      <c r="J107" s="134" t="n">
        <f aca="false">J187</f>
        <v>0</v>
      </c>
      <c r="L107" s="131"/>
    </row>
    <row r="108" s="27" customFormat="true" ht="21.85" hidden="false" customHeight="true" outlineLevel="0" collapsed="false">
      <c r="A108" s="22"/>
      <c r="B108" s="23"/>
      <c r="C108" s="22"/>
      <c r="D108" s="22"/>
      <c r="E108" s="22"/>
      <c r="F108" s="22"/>
      <c r="G108" s="22"/>
      <c r="H108" s="22"/>
      <c r="I108" s="22"/>
      <c r="J108" s="22"/>
      <c r="K108" s="22"/>
      <c r="L108" s="39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s="27" customFormat="true" ht="6.95" hidden="false" customHeight="true" outlineLevel="0" collapsed="false">
      <c r="A109" s="22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9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3" s="27" customFormat="true" ht="6.95" hidden="false" customHeight="true" outlineLevel="0" collapsed="false">
      <c r="A113" s="22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24.95" hidden="false" customHeight="true" outlineLevel="0" collapsed="false">
      <c r="A114" s="22"/>
      <c r="B114" s="23"/>
      <c r="C114" s="7" t="s">
        <v>102</v>
      </c>
      <c r="D114" s="22"/>
      <c r="E114" s="22"/>
      <c r="F114" s="22"/>
      <c r="G114" s="22"/>
      <c r="H114" s="22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2" hidden="false" customHeight="true" outlineLevel="0" collapsed="false">
      <c r="A116" s="22"/>
      <c r="B116" s="23"/>
      <c r="C116" s="15" t="s">
        <v>15</v>
      </c>
      <c r="D116" s="22"/>
      <c r="E116" s="22"/>
      <c r="F116" s="22"/>
      <c r="G116" s="22"/>
      <c r="H116" s="22"/>
      <c r="I116" s="22"/>
      <c r="J116" s="22"/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16.5" hidden="false" customHeight="true" outlineLevel="0" collapsed="false">
      <c r="A117" s="22"/>
      <c r="B117" s="23"/>
      <c r="C117" s="22"/>
      <c r="D117" s="22"/>
      <c r="E117" s="100" t="str">
        <f aca="false">E7</f>
        <v>Výměna oken-15 ks a balkonových dveří-2 ks</v>
      </c>
      <c r="F117" s="100"/>
      <c r="G117" s="100"/>
      <c r="H117" s="100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6.95" hidden="false" customHeight="true" outlineLevel="0" collapsed="false">
      <c r="A118" s="22"/>
      <c r="B118" s="23"/>
      <c r="C118" s="22"/>
      <c r="D118" s="22"/>
      <c r="E118" s="22"/>
      <c r="F118" s="22"/>
      <c r="G118" s="22"/>
      <c r="H118" s="22"/>
      <c r="I118" s="22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12" hidden="false" customHeight="true" outlineLevel="0" collapsed="false">
      <c r="A119" s="22"/>
      <c r="B119" s="23"/>
      <c r="C119" s="15" t="s">
        <v>19</v>
      </c>
      <c r="D119" s="22"/>
      <c r="E119" s="22"/>
      <c r="F119" s="16" t="str">
        <f aca="false">F10</f>
        <v>Husova 3,Brno</v>
      </c>
      <c r="G119" s="22"/>
      <c r="H119" s="22"/>
      <c r="I119" s="15" t="s">
        <v>21</v>
      </c>
      <c r="J119" s="101" t="str">
        <f aca="false">IF(J10="","",J10)</f>
        <v>9. 5. 2024</v>
      </c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6.95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15.15" hidden="false" customHeight="true" outlineLevel="0" collapsed="false">
      <c r="A121" s="22"/>
      <c r="B121" s="23"/>
      <c r="C121" s="15" t="s">
        <v>23</v>
      </c>
      <c r="D121" s="22"/>
      <c r="E121" s="22"/>
      <c r="F121" s="16" t="str">
        <f aca="false">E13</f>
        <v>MmBrna,OSM Husova 3,Brno</v>
      </c>
      <c r="G121" s="22"/>
      <c r="H121" s="22"/>
      <c r="I121" s="15" t="s">
        <v>29</v>
      </c>
      <c r="J121" s="121" t="str">
        <f aca="false">E19</f>
        <v>ing.Ševelová</v>
      </c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15.15" hidden="false" customHeight="true" outlineLevel="0" collapsed="false">
      <c r="A122" s="22"/>
      <c r="B122" s="23"/>
      <c r="C122" s="15" t="s">
        <v>27</v>
      </c>
      <c r="D122" s="22"/>
      <c r="E122" s="22"/>
      <c r="F122" s="16" t="str">
        <f aca="false">IF(E16="","",E16)</f>
        <v>Vyplň údaj</v>
      </c>
      <c r="G122" s="22"/>
      <c r="H122" s="22"/>
      <c r="I122" s="15" t="s">
        <v>32</v>
      </c>
      <c r="J122" s="121" t="str">
        <f aca="false">E22</f>
        <v>ing.Ševelová</v>
      </c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0.3" hidden="false" customHeight="true" outlineLevel="0" collapsed="false">
      <c r="A123" s="22"/>
      <c r="B123" s="23"/>
      <c r="C123" s="22"/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141" customFormat="true" ht="29.3" hidden="false" customHeight="true" outlineLevel="0" collapsed="false">
      <c r="A124" s="135"/>
      <c r="B124" s="136"/>
      <c r="C124" s="137" t="s">
        <v>103</v>
      </c>
      <c r="D124" s="138" t="s">
        <v>59</v>
      </c>
      <c r="E124" s="138" t="s">
        <v>55</v>
      </c>
      <c r="F124" s="138" t="s">
        <v>56</v>
      </c>
      <c r="G124" s="138" t="s">
        <v>104</v>
      </c>
      <c r="H124" s="138" t="s">
        <v>105</v>
      </c>
      <c r="I124" s="138" t="s">
        <v>106</v>
      </c>
      <c r="J124" s="138" t="s">
        <v>86</v>
      </c>
      <c r="K124" s="139" t="s">
        <v>107</v>
      </c>
      <c r="L124" s="140"/>
      <c r="M124" s="68"/>
      <c r="N124" s="69" t="s">
        <v>38</v>
      </c>
      <c r="O124" s="69" t="s">
        <v>108</v>
      </c>
      <c r="P124" s="69" t="s">
        <v>109</v>
      </c>
      <c r="Q124" s="69" t="s">
        <v>110</v>
      </c>
      <c r="R124" s="69" t="s">
        <v>111</v>
      </c>
      <c r="S124" s="69" t="s">
        <v>112</v>
      </c>
      <c r="T124" s="70" t="s">
        <v>113</v>
      </c>
      <c r="U124" s="135"/>
      <c r="V124" s="135"/>
      <c r="W124" s="135"/>
      <c r="X124" s="135"/>
      <c r="Y124" s="135"/>
      <c r="Z124" s="135"/>
      <c r="AA124" s="135"/>
      <c r="AB124" s="135"/>
      <c r="AC124" s="135"/>
      <c r="AD124" s="135"/>
      <c r="AE124" s="135"/>
    </row>
    <row r="125" s="27" customFormat="true" ht="22.8" hidden="false" customHeight="true" outlineLevel="0" collapsed="false">
      <c r="A125" s="22"/>
      <c r="B125" s="23"/>
      <c r="C125" s="76" t="s">
        <v>114</v>
      </c>
      <c r="D125" s="22"/>
      <c r="E125" s="22"/>
      <c r="F125" s="22"/>
      <c r="G125" s="22"/>
      <c r="H125" s="22"/>
      <c r="I125" s="22"/>
      <c r="J125" s="142" t="n">
        <f aca="false">BK125</f>
        <v>0</v>
      </c>
      <c r="K125" s="22"/>
      <c r="L125" s="23"/>
      <c r="M125" s="71"/>
      <c r="N125" s="58"/>
      <c r="O125" s="72"/>
      <c r="P125" s="143" t="n">
        <f aca="false">P126+P162+P182</f>
        <v>0</v>
      </c>
      <c r="Q125" s="72"/>
      <c r="R125" s="143" t="n">
        <f aca="false">R126+R162+R182</f>
        <v>4.65767425</v>
      </c>
      <c r="S125" s="72"/>
      <c r="T125" s="144" t="n">
        <f aca="false">T126+T162+T182</f>
        <v>4.92540564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T125" s="3" t="s">
        <v>73</v>
      </c>
      <c r="AU125" s="3" t="s">
        <v>88</v>
      </c>
      <c r="BK125" s="145" t="n">
        <f aca="false">BK126+BK162+BK182</f>
        <v>0</v>
      </c>
    </row>
    <row r="126" s="146" customFormat="true" ht="25.9" hidden="false" customHeight="true" outlineLevel="0" collapsed="false">
      <c r="B126" s="147"/>
      <c r="D126" s="148" t="s">
        <v>73</v>
      </c>
      <c r="E126" s="149" t="s">
        <v>115</v>
      </c>
      <c r="F126" s="149" t="s">
        <v>116</v>
      </c>
      <c r="I126" s="150"/>
      <c r="J126" s="151" t="n">
        <f aca="false">BK126</f>
        <v>0</v>
      </c>
      <c r="L126" s="147"/>
      <c r="M126" s="152"/>
      <c r="N126" s="153"/>
      <c r="O126" s="153"/>
      <c r="P126" s="154" t="n">
        <f aca="false">P127+P140+P154+P160</f>
        <v>0</v>
      </c>
      <c r="Q126" s="153"/>
      <c r="R126" s="154" t="n">
        <f aca="false">R127+R140+R154+R160</f>
        <v>4.6073176</v>
      </c>
      <c r="S126" s="153"/>
      <c r="T126" s="155" t="n">
        <f aca="false">T127+T140+T154+T160</f>
        <v>4.92540564</v>
      </c>
      <c r="AR126" s="148" t="s">
        <v>80</v>
      </c>
      <c r="AT126" s="156" t="s">
        <v>73</v>
      </c>
      <c r="AU126" s="156" t="s">
        <v>74</v>
      </c>
      <c r="AY126" s="148" t="s">
        <v>117</v>
      </c>
      <c r="BK126" s="157" t="n">
        <f aca="false">BK127+BK140+BK154+BK160</f>
        <v>0</v>
      </c>
    </row>
    <row r="127" s="146" customFormat="true" ht="22.8" hidden="false" customHeight="true" outlineLevel="0" collapsed="false">
      <c r="B127" s="147"/>
      <c r="D127" s="148" t="s">
        <v>73</v>
      </c>
      <c r="E127" s="158" t="s">
        <v>118</v>
      </c>
      <c r="F127" s="158" t="s">
        <v>119</v>
      </c>
      <c r="I127" s="150"/>
      <c r="J127" s="159" t="n">
        <f aca="false">BK127</f>
        <v>0</v>
      </c>
      <c r="L127" s="147"/>
      <c r="M127" s="152"/>
      <c r="N127" s="153"/>
      <c r="O127" s="153"/>
      <c r="P127" s="154" t="n">
        <f aca="false">SUM(P128:P139)</f>
        <v>0</v>
      </c>
      <c r="Q127" s="153"/>
      <c r="R127" s="154" t="n">
        <f aca="false">SUM(R128:R139)</f>
        <v>4.6005176</v>
      </c>
      <c r="S127" s="153"/>
      <c r="T127" s="155" t="n">
        <f aca="false">SUM(T128:T139)</f>
        <v>0</v>
      </c>
      <c r="AR127" s="148" t="s">
        <v>80</v>
      </c>
      <c r="AT127" s="156" t="s">
        <v>73</v>
      </c>
      <c r="AU127" s="156" t="s">
        <v>80</v>
      </c>
      <c r="AY127" s="148" t="s">
        <v>117</v>
      </c>
      <c r="BK127" s="157" t="n">
        <f aca="false">SUM(BK128:BK139)</f>
        <v>0</v>
      </c>
    </row>
    <row r="128" s="27" customFormat="true" ht="21.75" hidden="false" customHeight="true" outlineLevel="0" collapsed="false">
      <c r="A128" s="22"/>
      <c r="B128" s="160"/>
      <c r="C128" s="161" t="s">
        <v>80</v>
      </c>
      <c r="D128" s="161" t="s">
        <v>120</v>
      </c>
      <c r="E128" s="162" t="s">
        <v>121</v>
      </c>
      <c r="F128" s="163" t="s">
        <v>122</v>
      </c>
      <c r="G128" s="164" t="s">
        <v>123</v>
      </c>
      <c r="H128" s="165" t="n">
        <v>27.4</v>
      </c>
      <c r="I128" s="166"/>
      <c r="J128" s="167" t="n">
        <f aca="false">ROUND(I128*H128,2)</f>
        <v>0</v>
      </c>
      <c r="K128" s="163" t="s">
        <v>124</v>
      </c>
      <c r="L128" s="23"/>
      <c r="M128" s="168"/>
      <c r="N128" s="169" t="s">
        <v>39</v>
      </c>
      <c r="O128" s="60"/>
      <c r="P128" s="170" t="n">
        <f aca="false">O128*H128</f>
        <v>0</v>
      </c>
      <c r="Q128" s="170" t="n">
        <v>0.056</v>
      </c>
      <c r="R128" s="170" t="n">
        <f aca="false">Q128*H128</f>
        <v>1.5344</v>
      </c>
      <c r="S128" s="170" t="n">
        <v>0</v>
      </c>
      <c r="T128" s="171" t="n">
        <f aca="false">S128*H128</f>
        <v>0</v>
      </c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R128" s="172" t="s">
        <v>125</v>
      </c>
      <c r="AT128" s="172" t="s">
        <v>120</v>
      </c>
      <c r="AU128" s="172" t="s">
        <v>82</v>
      </c>
      <c r="AY128" s="3" t="s">
        <v>117</v>
      </c>
      <c r="BE128" s="173" t="n">
        <f aca="false">IF(N128="základní",J128,0)</f>
        <v>0</v>
      </c>
      <c r="BF128" s="173" t="n">
        <f aca="false">IF(N128="snížená",J128,0)</f>
        <v>0</v>
      </c>
      <c r="BG128" s="173" t="n">
        <f aca="false">IF(N128="zákl. přenesená",J128,0)</f>
        <v>0</v>
      </c>
      <c r="BH128" s="173" t="n">
        <f aca="false">IF(N128="sníž. přenesená",J128,0)</f>
        <v>0</v>
      </c>
      <c r="BI128" s="173" t="n">
        <f aca="false">IF(N128="nulová",J128,0)</f>
        <v>0</v>
      </c>
      <c r="BJ128" s="3" t="s">
        <v>80</v>
      </c>
      <c r="BK128" s="173" t="n">
        <f aca="false">ROUND(I128*H128,2)</f>
        <v>0</v>
      </c>
      <c r="BL128" s="3" t="s">
        <v>125</v>
      </c>
      <c r="BM128" s="172" t="s">
        <v>126</v>
      </c>
    </row>
    <row r="129" s="174" customFormat="true" ht="12.8" hidden="false" customHeight="false" outlineLevel="0" collapsed="false">
      <c r="B129" s="175"/>
      <c r="D129" s="176" t="s">
        <v>127</v>
      </c>
      <c r="E129" s="177"/>
      <c r="F129" s="178" t="s">
        <v>128</v>
      </c>
      <c r="H129" s="179" t="n">
        <v>27.4</v>
      </c>
      <c r="I129" s="180"/>
      <c r="L129" s="175"/>
      <c r="M129" s="181"/>
      <c r="N129" s="182"/>
      <c r="O129" s="182"/>
      <c r="P129" s="182"/>
      <c r="Q129" s="182"/>
      <c r="R129" s="182"/>
      <c r="S129" s="182"/>
      <c r="T129" s="183"/>
      <c r="AT129" s="177" t="s">
        <v>127</v>
      </c>
      <c r="AU129" s="177" t="s">
        <v>82</v>
      </c>
      <c r="AV129" s="174" t="s">
        <v>82</v>
      </c>
      <c r="AW129" s="174" t="s">
        <v>31</v>
      </c>
      <c r="AX129" s="174" t="s">
        <v>80</v>
      </c>
      <c r="AY129" s="177" t="s">
        <v>117</v>
      </c>
    </row>
    <row r="130" s="27" customFormat="true" ht="24.15" hidden="false" customHeight="true" outlineLevel="0" collapsed="false">
      <c r="A130" s="22"/>
      <c r="B130" s="160"/>
      <c r="C130" s="161" t="s">
        <v>82</v>
      </c>
      <c r="D130" s="161" t="s">
        <v>120</v>
      </c>
      <c r="E130" s="162" t="s">
        <v>129</v>
      </c>
      <c r="F130" s="163" t="s">
        <v>130</v>
      </c>
      <c r="G130" s="164" t="s">
        <v>123</v>
      </c>
      <c r="H130" s="165" t="n">
        <v>41.22</v>
      </c>
      <c r="I130" s="166"/>
      <c r="J130" s="167" t="n">
        <f aca="false">ROUND(I130*H130,2)</f>
        <v>0</v>
      </c>
      <c r="K130" s="163" t="s">
        <v>124</v>
      </c>
      <c r="L130" s="23"/>
      <c r="M130" s="168"/>
      <c r="N130" s="169" t="s">
        <v>39</v>
      </c>
      <c r="O130" s="60"/>
      <c r="P130" s="170" t="n">
        <f aca="false">O130*H130</f>
        <v>0</v>
      </c>
      <c r="Q130" s="170" t="n">
        <v>0.03358</v>
      </c>
      <c r="R130" s="170" t="n">
        <f aca="false">Q130*H130</f>
        <v>1.3841676</v>
      </c>
      <c r="S130" s="170" t="n">
        <v>0</v>
      </c>
      <c r="T130" s="171" t="n">
        <f aca="false">S130*H130</f>
        <v>0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R130" s="172" t="s">
        <v>125</v>
      </c>
      <c r="AT130" s="172" t="s">
        <v>120</v>
      </c>
      <c r="AU130" s="172" t="s">
        <v>82</v>
      </c>
      <c r="AY130" s="3" t="s">
        <v>117</v>
      </c>
      <c r="BE130" s="173" t="n">
        <f aca="false">IF(N130="základní",J130,0)</f>
        <v>0</v>
      </c>
      <c r="BF130" s="173" t="n">
        <f aca="false">IF(N130="snížená",J130,0)</f>
        <v>0</v>
      </c>
      <c r="BG130" s="173" t="n">
        <f aca="false">IF(N130="zákl. přenesená",J130,0)</f>
        <v>0</v>
      </c>
      <c r="BH130" s="173" t="n">
        <f aca="false">IF(N130="sníž. přenesená",J130,0)</f>
        <v>0</v>
      </c>
      <c r="BI130" s="173" t="n">
        <f aca="false">IF(N130="nulová",J130,0)</f>
        <v>0</v>
      </c>
      <c r="BJ130" s="3" t="s">
        <v>80</v>
      </c>
      <c r="BK130" s="173" t="n">
        <f aca="false">ROUND(I130*H130,2)</f>
        <v>0</v>
      </c>
      <c r="BL130" s="3" t="s">
        <v>125</v>
      </c>
      <c r="BM130" s="172" t="s">
        <v>131</v>
      </c>
    </row>
    <row r="131" s="174" customFormat="true" ht="12.8" hidden="false" customHeight="false" outlineLevel="0" collapsed="false">
      <c r="B131" s="175"/>
      <c r="D131" s="176" t="s">
        <v>127</v>
      </c>
      <c r="E131" s="177"/>
      <c r="F131" s="178" t="s">
        <v>132</v>
      </c>
      <c r="H131" s="179" t="n">
        <v>41.22</v>
      </c>
      <c r="I131" s="180"/>
      <c r="L131" s="175"/>
      <c r="M131" s="181"/>
      <c r="N131" s="182"/>
      <c r="O131" s="182"/>
      <c r="P131" s="182"/>
      <c r="Q131" s="182"/>
      <c r="R131" s="182"/>
      <c r="S131" s="182"/>
      <c r="T131" s="183"/>
      <c r="AT131" s="177" t="s">
        <v>127</v>
      </c>
      <c r="AU131" s="177" t="s">
        <v>82</v>
      </c>
      <c r="AV131" s="174" t="s">
        <v>82</v>
      </c>
      <c r="AW131" s="174" t="s">
        <v>31</v>
      </c>
      <c r="AX131" s="174" t="s">
        <v>80</v>
      </c>
      <c r="AY131" s="177" t="s">
        <v>117</v>
      </c>
    </row>
    <row r="132" s="27" customFormat="true" ht="24.15" hidden="false" customHeight="true" outlineLevel="0" collapsed="false">
      <c r="A132" s="22"/>
      <c r="B132" s="160"/>
      <c r="C132" s="161" t="s">
        <v>133</v>
      </c>
      <c r="D132" s="161" t="s">
        <v>120</v>
      </c>
      <c r="E132" s="162" t="s">
        <v>134</v>
      </c>
      <c r="F132" s="163" t="s">
        <v>135</v>
      </c>
      <c r="G132" s="164" t="s">
        <v>123</v>
      </c>
      <c r="H132" s="165" t="n">
        <v>43.09</v>
      </c>
      <c r="I132" s="166"/>
      <c r="J132" s="167" t="n">
        <f aca="false">ROUND(I132*H132,2)</f>
        <v>0</v>
      </c>
      <c r="K132" s="163" t="s">
        <v>124</v>
      </c>
      <c r="L132" s="23"/>
      <c r="M132" s="168"/>
      <c r="N132" s="169" t="s">
        <v>39</v>
      </c>
      <c r="O132" s="60"/>
      <c r="P132" s="170" t="n">
        <f aca="false">O132*H132</f>
        <v>0</v>
      </c>
      <c r="Q132" s="170" t="n">
        <v>0</v>
      </c>
      <c r="R132" s="170" t="n">
        <f aca="false">Q132*H132</f>
        <v>0</v>
      </c>
      <c r="S132" s="170" t="n">
        <v>0</v>
      </c>
      <c r="T132" s="171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72" t="s">
        <v>125</v>
      </c>
      <c r="AT132" s="172" t="s">
        <v>120</v>
      </c>
      <c r="AU132" s="172" t="s">
        <v>82</v>
      </c>
      <c r="AY132" s="3" t="s">
        <v>117</v>
      </c>
      <c r="BE132" s="173" t="n">
        <f aca="false">IF(N132="základní",J132,0)</f>
        <v>0</v>
      </c>
      <c r="BF132" s="173" t="n">
        <f aca="false">IF(N132="snížená",J132,0)</f>
        <v>0</v>
      </c>
      <c r="BG132" s="173" t="n">
        <f aca="false">IF(N132="zákl. přenesená",J132,0)</f>
        <v>0</v>
      </c>
      <c r="BH132" s="173" t="n">
        <f aca="false">IF(N132="sníž. přenesená",J132,0)</f>
        <v>0</v>
      </c>
      <c r="BI132" s="173" t="n">
        <f aca="false">IF(N132="nulová",J132,0)</f>
        <v>0</v>
      </c>
      <c r="BJ132" s="3" t="s">
        <v>80</v>
      </c>
      <c r="BK132" s="173" t="n">
        <f aca="false">ROUND(I132*H132,2)</f>
        <v>0</v>
      </c>
      <c r="BL132" s="3" t="s">
        <v>125</v>
      </c>
      <c r="BM132" s="172" t="s">
        <v>136</v>
      </c>
    </row>
    <row r="133" s="174" customFormat="true" ht="12.8" hidden="false" customHeight="false" outlineLevel="0" collapsed="false">
      <c r="B133" s="175"/>
      <c r="D133" s="176" t="s">
        <v>127</v>
      </c>
      <c r="E133" s="177"/>
      <c r="F133" s="178" t="s">
        <v>137</v>
      </c>
      <c r="H133" s="179" t="n">
        <v>43.09</v>
      </c>
      <c r="I133" s="180"/>
      <c r="L133" s="175"/>
      <c r="M133" s="181"/>
      <c r="N133" s="182"/>
      <c r="O133" s="182"/>
      <c r="P133" s="182"/>
      <c r="Q133" s="182"/>
      <c r="R133" s="182"/>
      <c r="S133" s="182"/>
      <c r="T133" s="183"/>
      <c r="AT133" s="177" t="s">
        <v>127</v>
      </c>
      <c r="AU133" s="177" t="s">
        <v>82</v>
      </c>
      <c r="AV133" s="174" t="s">
        <v>82</v>
      </c>
      <c r="AW133" s="174" t="s">
        <v>31</v>
      </c>
      <c r="AX133" s="174" t="s">
        <v>80</v>
      </c>
      <c r="AY133" s="177" t="s">
        <v>117</v>
      </c>
    </row>
    <row r="134" s="27" customFormat="true" ht="24.15" hidden="false" customHeight="true" outlineLevel="0" collapsed="false">
      <c r="A134" s="22"/>
      <c r="B134" s="160"/>
      <c r="C134" s="161" t="s">
        <v>125</v>
      </c>
      <c r="D134" s="161" t="s">
        <v>120</v>
      </c>
      <c r="E134" s="162" t="s">
        <v>138</v>
      </c>
      <c r="F134" s="163" t="s">
        <v>139</v>
      </c>
      <c r="G134" s="164" t="s">
        <v>140</v>
      </c>
      <c r="H134" s="165" t="n">
        <v>122.4</v>
      </c>
      <c r="I134" s="166"/>
      <c r="J134" s="167" t="n">
        <f aca="false">ROUND(I134*H134,2)</f>
        <v>0</v>
      </c>
      <c r="K134" s="163" t="s">
        <v>124</v>
      </c>
      <c r="L134" s="23"/>
      <c r="M134" s="168"/>
      <c r="N134" s="169" t="s">
        <v>39</v>
      </c>
      <c r="O134" s="60"/>
      <c r="P134" s="170" t="n">
        <f aca="false">O134*H134</f>
        <v>0</v>
      </c>
      <c r="Q134" s="170" t="n">
        <v>0.0015</v>
      </c>
      <c r="R134" s="170" t="n">
        <f aca="false">Q134*H134</f>
        <v>0.1836</v>
      </c>
      <c r="S134" s="170" t="n">
        <v>0</v>
      </c>
      <c r="T134" s="171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2" t="s">
        <v>125</v>
      </c>
      <c r="AT134" s="172" t="s">
        <v>120</v>
      </c>
      <c r="AU134" s="172" t="s">
        <v>82</v>
      </c>
      <c r="AY134" s="3" t="s">
        <v>117</v>
      </c>
      <c r="BE134" s="173" t="n">
        <f aca="false">IF(N134="základní",J134,0)</f>
        <v>0</v>
      </c>
      <c r="BF134" s="173" t="n">
        <f aca="false">IF(N134="snížená",J134,0)</f>
        <v>0</v>
      </c>
      <c r="BG134" s="173" t="n">
        <f aca="false">IF(N134="zákl. přenesená",J134,0)</f>
        <v>0</v>
      </c>
      <c r="BH134" s="173" t="n">
        <f aca="false">IF(N134="sníž. přenesená",J134,0)</f>
        <v>0</v>
      </c>
      <c r="BI134" s="173" t="n">
        <f aca="false">IF(N134="nulová",J134,0)</f>
        <v>0</v>
      </c>
      <c r="BJ134" s="3" t="s">
        <v>80</v>
      </c>
      <c r="BK134" s="173" t="n">
        <f aca="false">ROUND(I134*H134,2)</f>
        <v>0</v>
      </c>
      <c r="BL134" s="3" t="s">
        <v>125</v>
      </c>
      <c r="BM134" s="172" t="s">
        <v>141</v>
      </c>
    </row>
    <row r="135" s="174" customFormat="true" ht="12.8" hidden="false" customHeight="false" outlineLevel="0" collapsed="false">
      <c r="B135" s="175"/>
      <c r="D135" s="176" t="s">
        <v>127</v>
      </c>
      <c r="E135" s="177"/>
      <c r="F135" s="178" t="s">
        <v>142</v>
      </c>
      <c r="H135" s="179" t="n">
        <v>122.4</v>
      </c>
      <c r="I135" s="180"/>
      <c r="L135" s="175"/>
      <c r="M135" s="181"/>
      <c r="N135" s="182"/>
      <c r="O135" s="182"/>
      <c r="P135" s="182"/>
      <c r="Q135" s="182"/>
      <c r="R135" s="182"/>
      <c r="S135" s="182"/>
      <c r="T135" s="183"/>
      <c r="AT135" s="177" t="s">
        <v>127</v>
      </c>
      <c r="AU135" s="177" t="s">
        <v>82</v>
      </c>
      <c r="AV135" s="174" t="s">
        <v>82</v>
      </c>
      <c r="AW135" s="174" t="s">
        <v>31</v>
      </c>
      <c r="AX135" s="174" t="s">
        <v>80</v>
      </c>
      <c r="AY135" s="177" t="s">
        <v>117</v>
      </c>
    </row>
    <row r="136" s="27" customFormat="true" ht="16.5" hidden="false" customHeight="true" outlineLevel="0" collapsed="false">
      <c r="A136" s="22"/>
      <c r="B136" s="160"/>
      <c r="C136" s="161" t="s">
        <v>143</v>
      </c>
      <c r="D136" s="161" t="s">
        <v>120</v>
      </c>
      <c r="E136" s="162" t="s">
        <v>144</v>
      </c>
      <c r="F136" s="163" t="s">
        <v>145</v>
      </c>
      <c r="G136" s="164" t="s">
        <v>146</v>
      </c>
      <c r="H136" s="165" t="n">
        <v>15</v>
      </c>
      <c r="I136" s="166"/>
      <c r="J136" s="167" t="n">
        <f aca="false">ROUND(I136*H136,2)</f>
        <v>0</v>
      </c>
      <c r="K136" s="163"/>
      <c r="L136" s="23"/>
      <c r="M136" s="168"/>
      <c r="N136" s="169" t="s">
        <v>39</v>
      </c>
      <c r="O136" s="60"/>
      <c r="P136" s="170" t="n">
        <f aca="false">O136*H136</f>
        <v>0</v>
      </c>
      <c r="Q136" s="170" t="n">
        <v>0.035</v>
      </c>
      <c r="R136" s="170" t="n">
        <f aca="false">Q136*H136</f>
        <v>0.525</v>
      </c>
      <c r="S136" s="170" t="n">
        <v>0</v>
      </c>
      <c r="T136" s="171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2" t="s">
        <v>125</v>
      </c>
      <c r="AT136" s="172" t="s">
        <v>120</v>
      </c>
      <c r="AU136" s="172" t="s">
        <v>82</v>
      </c>
      <c r="AY136" s="3" t="s">
        <v>117</v>
      </c>
      <c r="BE136" s="173" t="n">
        <f aca="false">IF(N136="základní",J136,0)</f>
        <v>0</v>
      </c>
      <c r="BF136" s="173" t="n">
        <f aca="false">IF(N136="snížená",J136,0)</f>
        <v>0</v>
      </c>
      <c r="BG136" s="173" t="n">
        <f aca="false">IF(N136="zákl. přenesená",J136,0)</f>
        <v>0</v>
      </c>
      <c r="BH136" s="173" t="n">
        <f aca="false">IF(N136="sníž. přenesená",J136,0)</f>
        <v>0</v>
      </c>
      <c r="BI136" s="173" t="n">
        <f aca="false">IF(N136="nulová",J136,0)</f>
        <v>0</v>
      </c>
      <c r="BJ136" s="3" t="s">
        <v>80</v>
      </c>
      <c r="BK136" s="173" t="n">
        <f aca="false">ROUND(I136*H136,2)</f>
        <v>0</v>
      </c>
      <c r="BL136" s="3" t="s">
        <v>125</v>
      </c>
      <c r="BM136" s="172" t="s">
        <v>147</v>
      </c>
    </row>
    <row r="137" s="174" customFormat="true" ht="12.8" hidden="false" customHeight="false" outlineLevel="0" collapsed="false">
      <c r="B137" s="175"/>
      <c r="D137" s="176" t="s">
        <v>127</v>
      </c>
      <c r="E137" s="177"/>
      <c r="F137" s="178" t="s">
        <v>148</v>
      </c>
      <c r="H137" s="179" t="n">
        <v>15</v>
      </c>
      <c r="I137" s="180"/>
      <c r="L137" s="175"/>
      <c r="M137" s="181"/>
      <c r="N137" s="182"/>
      <c r="O137" s="182"/>
      <c r="P137" s="182"/>
      <c r="Q137" s="182"/>
      <c r="R137" s="182"/>
      <c r="S137" s="182"/>
      <c r="T137" s="183"/>
      <c r="AT137" s="177" t="s">
        <v>127</v>
      </c>
      <c r="AU137" s="177" t="s">
        <v>82</v>
      </c>
      <c r="AV137" s="174" t="s">
        <v>82</v>
      </c>
      <c r="AW137" s="174" t="s">
        <v>31</v>
      </c>
      <c r="AX137" s="174" t="s">
        <v>80</v>
      </c>
      <c r="AY137" s="177" t="s">
        <v>117</v>
      </c>
    </row>
    <row r="138" s="27" customFormat="true" ht="24.15" hidden="false" customHeight="true" outlineLevel="0" collapsed="false">
      <c r="A138" s="22"/>
      <c r="B138" s="160"/>
      <c r="C138" s="161" t="s">
        <v>118</v>
      </c>
      <c r="D138" s="161" t="s">
        <v>120</v>
      </c>
      <c r="E138" s="162" t="s">
        <v>149</v>
      </c>
      <c r="F138" s="163" t="s">
        <v>150</v>
      </c>
      <c r="G138" s="164" t="s">
        <v>123</v>
      </c>
      <c r="H138" s="165" t="n">
        <v>9.27</v>
      </c>
      <c r="I138" s="166"/>
      <c r="J138" s="167" t="n">
        <f aca="false">ROUND(I138*H138,2)</f>
        <v>0</v>
      </c>
      <c r="K138" s="163" t="s">
        <v>124</v>
      </c>
      <c r="L138" s="23"/>
      <c r="M138" s="168"/>
      <c r="N138" s="169" t="s">
        <v>39</v>
      </c>
      <c r="O138" s="60"/>
      <c r="P138" s="170" t="n">
        <f aca="false">O138*H138</f>
        <v>0</v>
      </c>
      <c r="Q138" s="170" t="n">
        <v>0.105</v>
      </c>
      <c r="R138" s="170" t="n">
        <f aca="false">Q138*H138</f>
        <v>0.97335</v>
      </c>
      <c r="S138" s="170" t="n">
        <v>0</v>
      </c>
      <c r="T138" s="171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2" t="s">
        <v>125</v>
      </c>
      <c r="AT138" s="172" t="s">
        <v>120</v>
      </c>
      <c r="AU138" s="172" t="s">
        <v>82</v>
      </c>
      <c r="AY138" s="3" t="s">
        <v>117</v>
      </c>
      <c r="BE138" s="173" t="n">
        <f aca="false">IF(N138="základní",J138,0)</f>
        <v>0</v>
      </c>
      <c r="BF138" s="173" t="n">
        <f aca="false">IF(N138="snížená",J138,0)</f>
        <v>0</v>
      </c>
      <c r="BG138" s="173" t="n">
        <f aca="false">IF(N138="zákl. přenesená",J138,0)</f>
        <v>0</v>
      </c>
      <c r="BH138" s="173" t="n">
        <f aca="false">IF(N138="sníž. přenesená",J138,0)</f>
        <v>0</v>
      </c>
      <c r="BI138" s="173" t="n">
        <f aca="false">IF(N138="nulová",J138,0)</f>
        <v>0</v>
      </c>
      <c r="BJ138" s="3" t="s">
        <v>80</v>
      </c>
      <c r="BK138" s="173" t="n">
        <f aca="false">ROUND(I138*H138,2)</f>
        <v>0</v>
      </c>
      <c r="BL138" s="3" t="s">
        <v>125</v>
      </c>
      <c r="BM138" s="172" t="s">
        <v>151</v>
      </c>
    </row>
    <row r="139" s="174" customFormat="true" ht="12.8" hidden="false" customHeight="false" outlineLevel="0" collapsed="false">
      <c r="B139" s="175"/>
      <c r="D139" s="176" t="s">
        <v>127</v>
      </c>
      <c r="E139" s="177"/>
      <c r="F139" s="178" t="s">
        <v>152</v>
      </c>
      <c r="H139" s="179" t="n">
        <v>9.27</v>
      </c>
      <c r="I139" s="180"/>
      <c r="L139" s="175"/>
      <c r="M139" s="181"/>
      <c r="N139" s="182"/>
      <c r="O139" s="182"/>
      <c r="P139" s="182"/>
      <c r="Q139" s="182"/>
      <c r="R139" s="182"/>
      <c r="S139" s="182"/>
      <c r="T139" s="183"/>
      <c r="AT139" s="177" t="s">
        <v>127</v>
      </c>
      <c r="AU139" s="177" t="s">
        <v>82</v>
      </c>
      <c r="AV139" s="174" t="s">
        <v>82</v>
      </c>
      <c r="AW139" s="174" t="s">
        <v>31</v>
      </c>
      <c r="AX139" s="174" t="s">
        <v>80</v>
      </c>
      <c r="AY139" s="177" t="s">
        <v>117</v>
      </c>
    </row>
    <row r="140" s="146" customFormat="true" ht="22.8" hidden="false" customHeight="true" outlineLevel="0" collapsed="false">
      <c r="B140" s="147"/>
      <c r="D140" s="148" t="s">
        <v>73</v>
      </c>
      <c r="E140" s="158" t="s">
        <v>153</v>
      </c>
      <c r="F140" s="158" t="s">
        <v>154</v>
      </c>
      <c r="I140" s="150"/>
      <c r="J140" s="159" t="n">
        <f aca="false">BK140</f>
        <v>0</v>
      </c>
      <c r="L140" s="147"/>
      <c r="M140" s="152"/>
      <c r="N140" s="153"/>
      <c r="O140" s="153"/>
      <c r="P140" s="154" t="n">
        <f aca="false">SUM(P141:P153)</f>
        <v>0</v>
      </c>
      <c r="Q140" s="153"/>
      <c r="R140" s="154" t="n">
        <f aca="false">SUM(R141:R153)</f>
        <v>0.0068</v>
      </c>
      <c r="S140" s="153"/>
      <c r="T140" s="155" t="n">
        <f aca="false">SUM(T141:T153)</f>
        <v>4.92540564</v>
      </c>
      <c r="AR140" s="148" t="s">
        <v>80</v>
      </c>
      <c r="AT140" s="156" t="s">
        <v>73</v>
      </c>
      <c r="AU140" s="156" t="s">
        <v>80</v>
      </c>
      <c r="AY140" s="148" t="s">
        <v>117</v>
      </c>
      <c r="BK140" s="157" t="n">
        <f aca="false">SUM(BK141:BK153)</f>
        <v>0</v>
      </c>
    </row>
    <row r="141" s="27" customFormat="true" ht="21.75" hidden="false" customHeight="true" outlineLevel="0" collapsed="false">
      <c r="A141" s="22"/>
      <c r="B141" s="160"/>
      <c r="C141" s="161" t="s">
        <v>155</v>
      </c>
      <c r="D141" s="161" t="s">
        <v>120</v>
      </c>
      <c r="E141" s="162" t="s">
        <v>156</v>
      </c>
      <c r="F141" s="163" t="s">
        <v>157</v>
      </c>
      <c r="G141" s="164" t="s">
        <v>158</v>
      </c>
      <c r="H141" s="165" t="n">
        <v>17</v>
      </c>
      <c r="I141" s="166"/>
      <c r="J141" s="167" t="n">
        <f aca="false">ROUND(I141*H141,2)</f>
        <v>0</v>
      </c>
      <c r="K141" s="163" t="s">
        <v>124</v>
      </c>
      <c r="L141" s="23"/>
      <c r="M141" s="168"/>
      <c r="N141" s="169" t="s">
        <v>39</v>
      </c>
      <c r="O141" s="60"/>
      <c r="P141" s="170" t="n">
        <f aca="false">O141*H141</f>
        <v>0</v>
      </c>
      <c r="Q141" s="170" t="n">
        <v>0</v>
      </c>
      <c r="R141" s="170" t="n">
        <f aca="false">Q141*H141</f>
        <v>0</v>
      </c>
      <c r="S141" s="170" t="n">
        <v>0</v>
      </c>
      <c r="T141" s="171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2" t="s">
        <v>125</v>
      </c>
      <c r="AT141" s="172" t="s">
        <v>120</v>
      </c>
      <c r="AU141" s="172" t="s">
        <v>82</v>
      </c>
      <c r="AY141" s="3" t="s">
        <v>117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3" t="s">
        <v>80</v>
      </c>
      <c r="BK141" s="173" t="n">
        <f aca="false">ROUND(I141*H141,2)</f>
        <v>0</v>
      </c>
      <c r="BL141" s="3" t="s">
        <v>125</v>
      </c>
      <c r="BM141" s="172" t="s">
        <v>159</v>
      </c>
    </row>
    <row r="142" s="27" customFormat="true" ht="24.15" hidden="false" customHeight="true" outlineLevel="0" collapsed="false">
      <c r="A142" s="22"/>
      <c r="B142" s="160"/>
      <c r="C142" s="161" t="s">
        <v>160</v>
      </c>
      <c r="D142" s="161" t="s">
        <v>120</v>
      </c>
      <c r="E142" s="162" t="s">
        <v>161</v>
      </c>
      <c r="F142" s="163" t="s">
        <v>162</v>
      </c>
      <c r="G142" s="164" t="s">
        <v>158</v>
      </c>
      <c r="H142" s="165" t="n">
        <v>68</v>
      </c>
      <c r="I142" s="166"/>
      <c r="J142" s="167" t="n">
        <f aca="false">ROUND(I142*H142,2)</f>
        <v>0</v>
      </c>
      <c r="K142" s="163" t="s">
        <v>124</v>
      </c>
      <c r="L142" s="23"/>
      <c r="M142" s="168"/>
      <c r="N142" s="169" t="s">
        <v>39</v>
      </c>
      <c r="O142" s="60"/>
      <c r="P142" s="170" t="n">
        <f aca="false">O142*H142</f>
        <v>0</v>
      </c>
      <c r="Q142" s="170" t="n">
        <v>0</v>
      </c>
      <c r="R142" s="170" t="n">
        <f aca="false">Q142*H142</f>
        <v>0</v>
      </c>
      <c r="S142" s="170" t="n">
        <v>0</v>
      </c>
      <c r="T142" s="171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125</v>
      </c>
      <c r="AT142" s="172" t="s">
        <v>120</v>
      </c>
      <c r="AU142" s="172" t="s">
        <v>82</v>
      </c>
      <c r="AY142" s="3" t="s">
        <v>117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80</v>
      </c>
      <c r="BK142" s="173" t="n">
        <f aca="false">ROUND(I142*H142,2)</f>
        <v>0</v>
      </c>
      <c r="BL142" s="3" t="s">
        <v>125</v>
      </c>
      <c r="BM142" s="172" t="s">
        <v>163</v>
      </c>
    </row>
    <row r="143" s="174" customFormat="true" ht="12.8" hidden="false" customHeight="false" outlineLevel="0" collapsed="false">
      <c r="B143" s="175"/>
      <c r="D143" s="176" t="s">
        <v>127</v>
      </c>
      <c r="E143" s="177"/>
      <c r="F143" s="178" t="s">
        <v>164</v>
      </c>
      <c r="H143" s="179" t="n">
        <v>17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127</v>
      </c>
      <c r="AU143" s="177" t="s">
        <v>82</v>
      </c>
      <c r="AV143" s="174" t="s">
        <v>82</v>
      </c>
      <c r="AW143" s="174" t="s">
        <v>31</v>
      </c>
      <c r="AX143" s="174" t="s">
        <v>80</v>
      </c>
      <c r="AY143" s="177" t="s">
        <v>117</v>
      </c>
    </row>
    <row r="144" s="174" customFormat="true" ht="12.8" hidden="false" customHeight="false" outlineLevel="0" collapsed="false">
      <c r="B144" s="175"/>
      <c r="D144" s="176" t="s">
        <v>127</v>
      </c>
      <c r="F144" s="178" t="s">
        <v>165</v>
      </c>
      <c r="H144" s="179" t="n">
        <v>68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127</v>
      </c>
      <c r="AU144" s="177" t="s">
        <v>82</v>
      </c>
      <c r="AV144" s="174" t="s">
        <v>82</v>
      </c>
      <c r="AW144" s="174" t="s">
        <v>2</v>
      </c>
      <c r="AX144" s="174" t="s">
        <v>80</v>
      </c>
      <c r="AY144" s="177" t="s">
        <v>117</v>
      </c>
    </row>
    <row r="145" s="27" customFormat="true" ht="24.15" hidden="false" customHeight="true" outlineLevel="0" collapsed="false">
      <c r="A145" s="22"/>
      <c r="B145" s="160"/>
      <c r="C145" s="161" t="s">
        <v>153</v>
      </c>
      <c r="D145" s="161" t="s">
        <v>120</v>
      </c>
      <c r="E145" s="162" t="s">
        <v>166</v>
      </c>
      <c r="F145" s="163" t="s">
        <v>167</v>
      </c>
      <c r="G145" s="164" t="s">
        <v>158</v>
      </c>
      <c r="H145" s="165" t="n">
        <v>17</v>
      </c>
      <c r="I145" s="166"/>
      <c r="J145" s="167" t="n">
        <f aca="false">ROUND(I145*H145,2)</f>
        <v>0</v>
      </c>
      <c r="K145" s="163" t="s">
        <v>124</v>
      </c>
      <c r="L145" s="23"/>
      <c r="M145" s="168"/>
      <c r="N145" s="169" t="s">
        <v>39</v>
      </c>
      <c r="O145" s="60"/>
      <c r="P145" s="170" t="n">
        <f aca="false">O145*H145</f>
        <v>0</v>
      </c>
      <c r="Q145" s="170" t="n">
        <v>0</v>
      </c>
      <c r="R145" s="170" t="n">
        <f aca="false">Q145*H145</f>
        <v>0</v>
      </c>
      <c r="S145" s="170" t="n">
        <v>0</v>
      </c>
      <c r="T145" s="171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2" t="s">
        <v>125</v>
      </c>
      <c r="AT145" s="172" t="s">
        <v>120</v>
      </c>
      <c r="AU145" s="172" t="s">
        <v>82</v>
      </c>
      <c r="AY145" s="3" t="s">
        <v>117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80</v>
      </c>
      <c r="BK145" s="173" t="n">
        <f aca="false">ROUND(I145*H145,2)</f>
        <v>0</v>
      </c>
      <c r="BL145" s="3" t="s">
        <v>125</v>
      </c>
      <c r="BM145" s="172" t="s">
        <v>168</v>
      </c>
    </row>
    <row r="146" s="27" customFormat="true" ht="16.5" hidden="false" customHeight="true" outlineLevel="0" collapsed="false">
      <c r="A146" s="22"/>
      <c r="B146" s="160"/>
      <c r="C146" s="161" t="s">
        <v>169</v>
      </c>
      <c r="D146" s="161" t="s">
        <v>120</v>
      </c>
      <c r="E146" s="162" t="s">
        <v>170</v>
      </c>
      <c r="F146" s="163" t="s">
        <v>171</v>
      </c>
      <c r="G146" s="164" t="s">
        <v>146</v>
      </c>
      <c r="H146" s="165" t="n">
        <v>17</v>
      </c>
      <c r="I146" s="166"/>
      <c r="J146" s="167" t="n">
        <f aca="false">ROUND(I146*H146,2)</f>
        <v>0</v>
      </c>
      <c r="K146" s="163"/>
      <c r="L146" s="23"/>
      <c r="M146" s="168"/>
      <c r="N146" s="169" t="s">
        <v>39</v>
      </c>
      <c r="O146" s="60"/>
      <c r="P146" s="170" t="n">
        <f aca="false">O146*H146</f>
        <v>0</v>
      </c>
      <c r="Q146" s="170" t="n">
        <v>0</v>
      </c>
      <c r="R146" s="170" t="n">
        <f aca="false">Q146*H146</f>
        <v>0</v>
      </c>
      <c r="S146" s="170" t="n">
        <v>0</v>
      </c>
      <c r="T146" s="171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2" t="s">
        <v>125</v>
      </c>
      <c r="AT146" s="172" t="s">
        <v>120</v>
      </c>
      <c r="AU146" s="172" t="s">
        <v>82</v>
      </c>
      <c r="AY146" s="3" t="s">
        <v>117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80</v>
      </c>
      <c r="BK146" s="173" t="n">
        <f aca="false">ROUND(I146*H146,2)</f>
        <v>0</v>
      </c>
      <c r="BL146" s="3" t="s">
        <v>125</v>
      </c>
      <c r="BM146" s="172" t="s">
        <v>172</v>
      </c>
    </row>
    <row r="147" s="27" customFormat="true" ht="37.8" hidden="false" customHeight="true" outlineLevel="0" collapsed="false">
      <c r="A147" s="22"/>
      <c r="B147" s="160"/>
      <c r="C147" s="161" t="s">
        <v>173</v>
      </c>
      <c r="D147" s="161" t="s">
        <v>120</v>
      </c>
      <c r="E147" s="162" t="s">
        <v>174</v>
      </c>
      <c r="F147" s="163" t="s">
        <v>175</v>
      </c>
      <c r="G147" s="164" t="s">
        <v>123</v>
      </c>
      <c r="H147" s="165" t="n">
        <v>36.72</v>
      </c>
      <c r="I147" s="166"/>
      <c r="J147" s="167" t="n">
        <f aca="false">ROUND(I147*H147,2)</f>
        <v>0</v>
      </c>
      <c r="K147" s="163"/>
      <c r="L147" s="23"/>
      <c r="M147" s="168"/>
      <c r="N147" s="169" t="s">
        <v>39</v>
      </c>
      <c r="O147" s="60"/>
      <c r="P147" s="170" t="n">
        <f aca="false">O147*H147</f>
        <v>0</v>
      </c>
      <c r="Q147" s="170" t="n">
        <v>0</v>
      </c>
      <c r="R147" s="170" t="n">
        <f aca="false">Q147*H147</f>
        <v>0</v>
      </c>
      <c r="S147" s="170" t="n">
        <v>0.05898</v>
      </c>
      <c r="T147" s="171" t="n">
        <f aca="false">S147*H147</f>
        <v>2.1657456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125</v>
      </c>
      <c r="AT147" s="172" t="s">
        <v>120</v>
      </c>
      <c r="AU147" s="172" t="s">
        <v>82</v>
      </c>
      <c r="AY147" s="3" t="s">
        <v>117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80</v>
      </c>
      <c r="BK147" s="173" t="n">
        <f aca="false">ROUND(I147*H147,2)</f>
        <v>0</v>
      </c>
      <c r="BL147" s="3" t="s">
        <v>125</v>
      </c>
      <c r="BM147" s="172" t="s">
        <v>176</v>
      </c>
    </row>
    <row r="148" s="174" customFormat="true" ht="12.8" hidden="false" customHeight="false" outlineLevel="0" collapsed="false">
      <c r="B148" s="175"/>
      <c r="D148" s="176" t="s">
        <v>127</v>
      </c>
      <c r="E148" s="177"/>
      <c r="F148" s="178" t="s">
        <v>177</v>
      </c>
      <c r="H148" s="179" t="n">
        <v>36.72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127</v>
      </c>
      <c r="AU148" s="177" t="s">
        <v>82</v>
      </c>
      <c r="AV148" s="174" t="s">
        <v>82</v>
      </c>
      <c r="AW148" s="174" t="s">
        <v>31</v>
      </c>
      <c r="AX148" s="174" t="s">
        <v>80</v>
      </c>
      <c r="AY148" s="177" t="s">
        <v>117</v>
      </c>
    </row>
    <row r="149" s="27" customFormat="true" ht="24.15" hidden="false" customHeight="true" outlineLevel="0" collapsed="false">
      <c r="A149" s="22"/>
      <c r="B149" s="160"/>
      <c r="C149" s="161" t="s">
        <v>7</v>
      </c>
      <c r="D149" s="161" t="s">
        <v>120</v>
      </c>
      <c r="E149" s="162" t="s">
        <v>178</v>
      </c>
      <c r="F149" s="163" t="s">
        <v>179</v>
      </c>
      <c r="G149" s="164" t="s">
        <v>146</v>
      </c>
      <c r="H149" s="165" t="n">
        <v>15</v>
      </c>
      <c r="I149" s="166"/>
      <c r="J149" s="167" t="n">
        <f aca="false">ROUND(I149*H149,2)</f>
        <v>0</v>
      </c>
      <c r="K149" s="163"/>
      <c r="L149" s="23"/>
      <c r="M149" s="168"/>
      <c r="N149" s="169" t="s">
        <v>39</v>
      </c>
      <c r="O149" s="60"/>
      <c r="P149" s="170" t="n">
        <f aca="false">O149*H149</f>
        <v>0</v>
      </c>
      <c r="Q149" s="170" t="n">
        <v>0</v>
      </c>
      <c r="R149" s="170" t="n">
        <f aca="false">Q149*H149</f>
        <v>0</v>
      </c>
      <c r="S149" s="170" t="n">
        <v>0.16</v>
      </c>
      <c r="T149" s="171" t="n">
        <f aca="false">S149*H149</f>
        <v>2.4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125</v>
      </c>
      <c r="AT149" s="172" t="s">
        <v>120</v>
      </c>
      <c r="AU149" s="172" t="s">
        <v>82</v>
      </c>
      <c r="AY149" s="3" t="s">
        <v>117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80</v>
      </c>
      <c r="BK149" s="173" t="n">
        <f aca="false">ROUND(I149*H149,2)</f>
        <v>0</v>
      </c>
      <c r="BL149" s="3" t="s">
        <v>125</v>
      </c>
      <c r="BM149" s="172" t="s">
        <v>180</v>
      </c>
    </row>
    <row r="150" s="174" customFormat="true" ht="12.8" hidden="false" customHeight="false" outlineLevel="0" collapsed="false">
      <c r="B150" s="175"/>
      <c r="D150" s="176" t="s">
        <v>127</v>
      </c>
      <c r="E150" s="177"/>
      <c r="F150" s="178" t="s">
        <v>148</v>
      </c>
      <c r="H150" s="179" t="n">
        <v>15</v>
      </c>
      <c r="I150" s="180"/>
      <c r="L150" s="175"/>
      <c r="M150" s="181"/>
      <c r="N150" s="182"/>
      <c r="O150" s="182"/>
      <c r="P150" s="182"/>
      <c r="Q150" s="182"/>
      <c r="R150" s="182"/>
      <c r="S150" s="182"/>
      <c r="T150" s="183"/>
      <c r="AT150" s="177" t="s">
        <v>127</v>
      </c>
      <c r="AU150" s="177" t="s">
        <v>82</v>
      </c>
      <c r="AV150" s="174" t="s">
        <v>82</v>
      </c>
      <c r="AW150" s="174" t="s">
        <v>31</v>
      </c>
      <c r="AX150" s="174" t="s">
        <v>80</v>
      </c>
      <c r="AY150" s="177" t="s">
        <v>117</v>
      </c>
    </row>
    <row r="151" s="27" customFormat="true" ht="44.25" hidden="false" customHeight="true" outlineLevel="0" collapsed="false">
      <c r="A151" s="22"/>
      <c r="B151" s="160"/>
      <c r="C151" s="161" t="s">
        <v>181</v>
      </c>
      <c r="D151" s="161" t="s">
        <v>120</v>
      </c>
      <c r="E151" s="162" t="s">
        <v>182</v>
      </c>
      <c r="F151" s="163" t="s">
        <v>183</v>
      </c>
      <c r="G151" s="164" t="s">
        <v>123</v>
      </c>
      <c r="H151" s="165" t="n">
        <v>6.098</v>
      </c>
      <c r="I151" s="166"/>
      <c r="J151" s="167" t="n">
        <f aca="false">ROUND(I151*H151,2)</f>
        <v>0</v>
      </c>
      <c r="K151" s="163"/>
      <c r="L151" s="23"/>
      <c r="M151" s="168"/>
      <c r="N151" s="169" t="s">
        <v>39</v>
      </c>
      <c r="O151" s="60"/>
      <c r="P151" s="170" t="n">
        <f aca="false">O151*H151</f>
        <v>0</v>
      </c>
      <c r="Q151" s="170" t="n">
        <v>0</v>
      </c>
      <c r="R151" s="170" t="n">
        <f aca="false">Q151*H151</f>
        <v>0</v>
      </c>
      <c r="S151" s="170" t="n">
        <v>0.05898</v>
      </c>
      <c r="T151" s="171" t="n">
        <f aca="false">S151*H151</f>
        <v>0.35966004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125</v>
      </c>
      <c r="AT151" s="172" t="s">
        <v>120</v>
      </c>
      <c r="AU151" s="172" t="s">
        <v>82</v>
      </c>
      <c r="AY151" s="3" t="s">
        <v>117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80</v>
      </c>
      <c r="BK151" s="173" t="n">
        <f aca="false">ROUND(I151*H151,2)</f>
        <v>0</v>
      </c>
      <c r="BL151" s="3" t="s">
        <v>125</v>
      </c>
      <c r="BM151" s="172" t="s">
        <v>184</v>
      </c>
    </row>
    <row r="152" s="174" customFormat="true" ht="12.8" hidden="false" customHeight="false" outlineLevel="0" collapsed="false">
      <c r="B152" s="175"/>
      <c r="D152" s="176" t="s">
        <v>127</v>
      </c>
      <c r="E152" s="177"/>
      <c r="F152" s="178" t="s">
        <v>185</v>
      </c>
      <c r="H152" s="179" t="n">
        <v>6.098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127</v>
      </c>
      <c r="AU152" s="177" t="s">
        <v>82</v>
      </c>
      <c r="AV152" s="174" t="s">
        <v>82</v>
      </c>
      <c r="AW152" s="174" t="s">
        <v>31</v>
      </c>
      <c r="AX152" s="174" t="s">
        <v>80</v>
      </c>
      <c r="AY152" s="177" t="s">
        <v>117</v>
      </c>
    </row>
    <row r="153" s="27" customFormat="true" ht="24.15" hidden="false" customHeight="true" outlineLevel="0" collapsed="false">
      <c r="A153" s="22"/>
      <c r="B153" s="160"/>
      <c r="C153" s="161" t="s">
        <v>186</v>
      </c>
      <c r="D153" s="161" t="s">
        <v>120</v>
      </c>
      <c r="E153" s="162" t="s">
        <v>187</v>
      </c>
      <c r="F153" s="163" t="s">
        <v>188</v>
      </c>
      <c r="G153" s="164" t="s">
        <v>123</v>
      </c>
      <c r="H153" s="165" t="n">
        <v>170</v>
      </c>
      <c r="I153" s="166"/>
      <c r="J153" s="167" t="n">
        <f aca="false">ROUND(I153*H153,2)</f>
        <v>0</v>
      </c>
      <c r="K153" s="163" t="s">
        <v>124</v>
      </c>
      <c r="L153" s="23"/>
      <c r="M153" s="168"/>
      <c r="N153" s="169" t="s">
        <v>39</v>
      </c>
      <c r="O153" s="60"/>
      <c r="P153" s="170" t="n">
        <f aca="false">O153*H153</f>
        <v>0</v>
      </c>
      <c r="Q153" s="170" t="n">
        <v>4E-005</v>
      </c>
      <c r="R153" s="170" t="n">
        <f aca="false">Q153*H153</f>
        <v>0.0068</v>
      </c>
      <c r="S153" s="170" t="n">
        <v>0</v>
      </c>
      <c r="T153" s="171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2" t="s">
        <v>125</v>
      </c>
      <c r="AT153" s="172" t="s">
        <v>120</v>
      </c>
      <c r="AU153" s="172" t="s">
        <v>82</v>
      </c>
      <c r="AY153" s="3" t="s">
        <v>117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80</v>
      </c>
      <c r="BK153" s="173" t="n">
        <f aca="false">ROUND(I153*H153,2)</f>
        <v>0</v>
      </c>
      <c r="BL153" s="3" t="s">
        <v>125</v>
      </c>
      <c r="BM153" s="172" t="s">
        <v>189</v>
      </c>
    </row>
    <row r="154" s="146" customFormat="true" ht="22.8" hidden="false" customHeight="true" outlineLevel="0" collapsed="false">
      <c r="B154" s="147"/>
      <c r="D154" s="148" t="s">
        <v>73</v>
      </c>
      <c r="E154" s="158" t="s">
        <v>190</v>
      </c>
      <c r="F154" s="158" t="s">
        <v>191</v>
      </c>
      <c r="I154" s="150"/>
      <c r="J154" s="159" t="n">
        <f aca="false">BK154</f>
        <v>0</v>
      </c>
      <c r="L154" s="147"/>
      <c r="M154" s="152"/>
      <c r="N154" s="153"/>
      <c r="O154" s="153"/>
      <c r="P154" s="154" t="n">
        <f aca="false">SUM(P155:P159)</f>
        <v>0</v>
      </c>
      <c r="Q154" s="153"/>
      <c r="R154" s="154" t="n">
        <f aca="false">SUM(R155:R159)</f>
        <v>0</v>
      </c>
      <c r="S154" s="153"/>
      <c r="T154" s="155" t="n">
        <f aca="false">SUM(T155:T159)</f>
        <v>0</v>
      </c>
      <c r="AR154" s="148" t="s">
        <v>80</v>
      </c>
      <c r="AT154" s="156" t="s">
        <v>73</v>
      </c>
      <c r="AU154" s="156" t="s">
        <v>80</v>
      </c>
      <c r="AY154" s="148" t="s">
        <v>117</v>
      </c>
      <c r="BK154" s="157" t="n">
        <f aca="false">SUM(BK155:BK159)</f>
        <v>0</v>
      </c>
    </row>
    <row r="155" s="27" customFormat="true" ht="24.15" hidden="false" customHeight="true" outlineLevel="0" collapsed="false">
      <c r="A155" s="22"/>
      <c r="B155" s="160"/>
      <c r="C155" s="161" t="s">
        <v>148</v>
      </c>
      <c r="D155" s="161" t="s">
        <v>120</v>
      </c>
      <c r="E155" s="162" t="s">
        <v>192</v>
      </c>
      <c r="F155" s="163" t="s">
        <v>193</v>
      </c>
      <c r="G155" s="164" t="s">
        <v>194</v>
      </c>
      <c r="H155" s="165" t="n">
        <v>4.925</v>
      </c>
      <c r="I155" s="166"/>
      <c r="J155" s="167" t="n">
        <f aca="false">ROUND(I155*H155,2)</f>
        <v>0</v>
      </c>
      <c r="K155" s="163" t="s">
        <v>124</v>
      </c>
      <c r="L155" s="23"/>
      <c r="M155" s="168"/>
      <c r="N155" s="169" t="s">
        <v>39</v>
      </c>
      <c r="O155" s="60"/>
      <c r="P155" s="170" t="n">
        <f aca="false">O155*H155</f>
        <v>0</v>
      </c>
      <c r="Q155" s="170" t="n">
        <v>0</v>
      </c>
      <c r="R155" s="170" t="n">
        <f aca="false">Q155*H155</f>
        <v>0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125</v>
      </c>
      <c r="AT155" s="172" t="s">
        <v>120</v>
      </c>
      <c r="AU155" s="172" t="s">
        <v>82</v>
      </c>
      <c r="AY155" s="3" t="s">
        <v>117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80</v>
      </c>
      <c r="BK155" s="173" t="n">
        <f aca="false">ROUND(I155*H155,2)</f>
        <v>0</v>
      </c>
      <c r="BL155" s="3" t="s">
        <v>125</v>
      </c>
      <c r="BM155" s="172" t="s">
        <v>195</v>
      </c>
    </row>
    <row r="156" s="27" customFormat="true" ht="24.15" hidden="false" customHeight="true" outlineLevel="0" collapsed="false">
      <c r="A156" s="22"/>
      <c r="B156" s="160"/>
      <c r="C156" s="161" t="s">
        <v>196</v>
      </c>
      <c r="D156" s="161" t="s">
        <v>120</v>
      </c>
      <c r="E156" s="162" t="s">
        <v>197</v>
      </c>
      <c r="F156" s="163" t="s">
        <v>198</v>
      </c>
      <c r="G156" s="164" t="s">
        <v>194</v>
      </c>
      <c r="H156" s="165" t="n">
        <v>4.925</v>
      </c>
      <c r="I156" s="166"/>
      <c r="J156" s="167" t="n">
        <f aca="false">ROUND(I156*H156,2)</f>
        <v>0</v>
      </c>
      <c r="K156" s="163" t="s">
        <v>124</v>
      </c>
      <c r="L156" s="23"/>
      <c r="M156" s="168"/>
      <c r="N156" s="169" t="s">
        <v>39</v>
      </c>
      <c r="O156" s="60"/>
      <c r="P156" s="170" t="n">
        <f aca="false">O156*H156</f>
        <v>0</v>
      </c>
      <c r="Q156" s="170" t="n">
        <v>0</v>
      </c>
      <c r="R156" s="170" t="n">
        <f aca="false">Q156*H156</f>
        <v>0</v>
      </c>
      <c r="S156" s="170" t="n">
        <v>0</v>
      </c>
      <c r="T156" s="171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125</v>
      </c>
      <c r="AT156" s="172" t="s">
        <v>120</v>
      </c>
      <c r="AU156" s="172" t="s">
        <v>82</v>
      </c>
      <c r="AY156" s="3" t="s">
        <v>117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80</v>
      </c>
      <c r="BK156" s="173" t="n">
        <f aca="false">ROUND(I156*H156,2)</f>
        <v>0</v>
      </c>
      <c r="BL156" s="3" t="s">
        <v>125</v>
      </c>
      <c r="BM156" s="172" t="s">
        <v>199</v>
      </c>
    </row>
    <row r="157" s="27" customFormat="true" ht="24.15" hidden="false" customHeight="true" outlineLevel="0" collapsed="false">
      <c r="A157" s="22"/>
      <c r="B157" s="160"/>
      <c r="C157" s="161" t="s">
        <v>164</v>
      </c>
      <c r="D157" s="161" t="s">
        <v>120</v>
      </c>
      <c r="E157" s="162" t="s">
        <v>200</v>
      </c>
      <c r="F157" s="163" t="s">
        <v>201</v>
      </c>
      <c r="G157" s="164" t="s">
        <v>194</v>
      </c>
      <c r="H157" s="165" t="n">
        <v>118.2</v>
      </c>
      <c r="I157" s="166"/>
      <c r="J157" s="167" t="n">
        <f aca="false">ROUND(I157*H157,2)</f>
        <v>0</v>
      </c>
      <c r="K157" s="163" t="s">
        <v>124</v>
      </c>
      <c r="L157" s="23"/>
      <c r="M157" s="168"/>
      <c r="N157" s="169" t="s">
        <v>39</v>
      </c>
      <c r="O157" s="60"/>
      <c r="P157" s="170" t="n">
        <f aca="false">O157*H157</f>
        <v>0</v>
      </c>
      <c r="Q157" s="170" t="n">
        <v>0</v>
      </c>
      <c r="R157" s="170" t="n">
        <f aca="false">Q157*H157</f>
        <v>0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125</v>
      </c>
      <c r="AT157" s="172" t="s">
        <v>120</v>
      </c>
      <c r="AU157" s="172" t="s">
        <v>82</v>
      </c>
      <c r="AY157" s="3" t="s">
        <v>117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80</v>
      </c>
      <c r="BK157" s="173" t="n">
        <f aca="false">ROUND(I157*H157,2)</f>
        <v>0</v>
      </c>
      <c r="BL157" s="3" t="s">
        <v>125</v>
      </c>
      <c r="BM157" s="172" t="s">
        <v>202</v>
      </c>
    </row>
    <row r="158" s="174" customFormat="true" ht="12.8" hidden="false" customHeight="false" outlineLevel="0" collapsed="false">
      <c r="B158" s="175"/>
      <c r="D158" s="176" t="s">
        <v>127</v>
      </c>
      <c r="F158" s="178" t="s">
        <v>203</v>
      </c>
      <c r="H158" s="179" t="n">
        <v>118.2</v>
      </c>
      <c r="I158" s="180"/>
      <c r="L158" s="175"/>
      <c r="M158" s="181"/>
      <c r="N158" s="182"/>
      <c r="O158" s="182"/>
      <c r="P158" s="182"/>
      <c r="Q158" s="182"/>
      <c r="R158" s="182"/>
      <c r="S158" s="182"/>
      <c r="T158" s="183"/>
      <c r="AT158" s="177" t="s">
        <v>127</v>
      </c>
      <c r="AU158" s="177" t="s">
        <v>82</v>
      </c>
      <c r="AV158" s="174" t="s">
        <v>82</v>
      </c>
      <c r="AW158" s="174" t="s">
        <v>2</v>
      </c>
      <c r="AX158" s="174" t="s">
        <v>80</v>
      </c>
      <c r="AY158" s="177" t="s">
        <v>117</v>
      </c>
    </row>
    <row r="159" s="27" customFormat="true" ht="33" hidden="false" customHeight="true" outlineLevel="0" collapsed="false">
      <c r="A159" s="22"/>
      <c r="B159" s="160"/>
      <c r="C159" s="161" t="s">
        <v>204</v>
      </c>
      <c r="D159" s="161" t="s">
        <v>120</v>
      </c>
      <c r="E159" s="162" t="s">
        <v>205</v>
      </c>
      <c r="F159" s="163" t="s">
        <v>206</v>
      </c>
      <c r="G159" s="164" t="s">
        <v>194</v>
      </c>
      <c r="H159" s="165" t="n">
        <v>4.925</v>
      </c>
      <c r="I159" s="166"/>
      <c r="J159" s="167" t="n">
        <f aca="false">ROUND(I159*H159,2)</f>
        <v>0</v>
      </c>
      <c r="K159" s="163" t="s">
        <v>124</v>
      </c>
      <c r="L159" s="23"/>
      <c r="M159" s="168"/>
      <c r="N159" s="169" t="s">
        <v>39</v>
      </c>
      <c r="O159" s="60"/>
      <c r="P159" s="170" t="n">
        <f aca="false">O159*H159</f>
        <v>0</v>
      </c>
      <c r="Q159" s="170" t="n">
        <v>0</v>
      </c>
      <c r="R159" s="170" t="n">
        <f aca="false">Q159*H159</f>
        <v>0</v>
      </c>
      <c r="S159" s="170" t="n">
        <v>0</v>
      </c>
      <c r="T159" s="171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125</v>
      </c>
      <c r="AT159" s="172" t="s">
        <v>120</v>
      </c>
      <c r="AU159" s="172" t="s">
        <v>82</v>
      </c>
      <c r="AY159" s="3" t="s">
        <v>117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80</v>
      </c>
      <c r="BK159" s="173" t="n">
        <f aca="false">ROUND(I159*H159,2)</f>
        <v>0</v>
      </c>
      <c r="BL159" s="3" t="s">
        <v>125</v>
      </c>
      <c r="BM159" s="172" t="s">
        <v>207</v>
      </c>
    </row>
    <row r="160" s="146" customFormat="true" ht="22.8" hidden="false" customHeight="true" outlineLevel="0" collapsed="false">
      <c r="B160" s="147"/>
      <c r="D160" s="148" t="s">
        <v>73</v>
      </c>
      <c r="E160" s="158" t="s">
        <v>208</v>
      </c>
      <c r="F160" s="158" t="s">
        <v>209</v>
      </c>
      <c r="I160" s="150"/>
      <c r="J160" s="159" t="n">
        <f aca="false">BK160</f>
        <v>0</v>
      </c>
      <c r="L160" s="147"/>
      <c r="M160" s="152"/>
      <c r="N160" s="153"/>
      <c r="O160" s="153"/>
      <c r="P160" s="154" t="n">
        <f aca="false">P161</f>
        <v>0</v>
      </c>
      <c r="Q160" s="153"/>
      <c r="R160" s="154" t="n">
        <f aca="false">R161</f>
        <v>0</v>
      </c>
      <c r="S160" s="153"/>
      <c r="T160" s="155" t="n">
        <f aca="false">T161</f>
        <v>0</v>
      </c>
      <c r="AR160" s="148" t="s">
        <v>80</v>
      </c>
      <c r="AT160" s="156" t="s">
        <v>73</v>
      </c>
      <c r="AU160" s="156" t="s">
        <v>80</v>
      </c>
      <c r="AY160" s="148" t="s">
        <v>117</v>
      </c>
      <c r="BK160" s="157" t="n">
        <f aca="false">BK161</f>
        <v>0</v>
      </c>
    </row>
    <row r="161" s="27" customFormat="true" ht="21.75" hidden="false" customHeight="true" outlineLevel="0" collapsed="false">
      <c r="A161" s="22"/>
      <c r="B161" s="160"/>
      <c r="C161" s="161" t="s">
        <v>210</v>
      </c>
      <c r="D161" s="161" t="s">
        <v>120</v>
      </c>
      <c r="E161" s="162" t="s">
        <v>211</v>
      </c>
      <c r="F161" s="163" t="s">
        <v>212</v>
      </c>
      <c r="G161" s="164" t="s">
        <v>194</v>
      </c>
      <c r="H161" s="165" t="n">
        <v>4.607</v>
      </c>
      <c r="I161" s="166"/>
      <c r="J161" s="167" t="n">
        <f aca="false">ROUND(I161*H161,2)</f>
        <v>0</v>
      </c>
      <c r="K161" s="163" t="s">
        <v>124</v>
      </c>
      <c r="L161" s="23"/>
      <c r="M161" s="168"/>
      <c r="N161" s="169" t="s">
        <v>39</v>
      </c>
      <c r="O161" s="60"/>
      <c r="P161" s="170" t="n">
        <f aca="false">O161*H161</f>
        <v>0</v>
      </c>
      <c r="Q161" s="170" t="n">
        <v>0</v>
      </c>
      <c r="R161" s="170" t="n">
        <f aca="false">Q161*H161</f>
        <v>0</v>
      </c>
      <c r="S161" s="170" t="n">
        <v>0</v>
      </c>
      <c r="T161" s="171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125</v>
      </c>
      <c r="AT161" s="172" t="s">
        <v>120</v>
      </c>
      <c r="AU161" s="172" t="s">
        <v>82</v>
      </c>
      <c r="AY161" s="3" t="s">
        <v>117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80</v>
      </c>
      <c r="BK161" s="173" t="n">
        <f aca="false">ROUND(I161*H161,2)</f>
        <v>0</v>
      </c>
      <c r="BL161" s="3" t="s">
        <v>125</v>
      </c>
      <c r="BM161" s="172" t="s">
        <v>213</v>
      </c>
    </row>
    <row r="162" s="146" customFormat="true" ht="25.9" hidden="false" customHeight="true" outlineLevel="0" collapsed="false">
      <c r="B162" s="147"/>
      <c r="D162" s="148" t="s">
        <v>73</v>
      </c>
      <c r="E162" s="149" t="s">
        <v>214</v>
      </c>
      <c r="F162" s="149" t="s">
        <v>215</v>
      </c>
      <c r="I162" s="150"/>
      <c r="J162" s="151" t="n">
        <f aca="false">BK162</f>
        <v>0</v>
      </c>
      <c r="L162" s="147"/>
      <c r="M162" s="152"/>
      <c r="N162" s="153"/>
      <c r="O162" s="153"/>
      <c r="P162" s="154" t="n">
        <f aca="false">P163+P167+P174</f>
        <v>0</v>
      </c>
      <c r="Q162" s="153"/>
      <c r="R162" s="154" t="n">
        <f aca="false">R163+R167+R174</f>
        <v>0.05035665</v>
      </c>
      <c r="S162" s="153"/>
      <c r="T162" s="155" t="n">
        <f aca="false">T163+T167+T174</f>
        <v>0</v>
      </c>
      <c r="AR162" s="148" t="s">
        <v>82</v>
      </c>
      <c r="AT162" s="156" t="s">
        <v>73</v>
      </c>
      <c r="AU162" s="156" t="s">
        <v>74</v>
      </c>
      <c r="AY162" s="148" t="s">
        <v>117</v>
      </c>
      <c r="BK162" s="157" t="n">
        <f aca="false">BK163+BK167+BK174</f>
        <v>0</v>
      </c>
    </row>
    <row r="163" s="146" customFormat="true" ht="22.8" hidden="false" customHeight="true" outlineLevel="0" collapsed="false">
      <c r="B163" s="147"/>
      <c r="D163" s="148" t="s">
        <v>73</v>
      </c>
      <c r="E163" s="158" t="s">
        <v>216</v>
      </c>
      <c r="F163" s="158" t="s">
        <v>217</v>
      </c>
      <c r="I163" s="150"/>
      <c r="J163" s="159" t="n">
        <f aca="false">BK163</f>
        <v>0</v>
      </c>
      <c r="L163" s="147"/>
      <c r="M163" s="152"/>
      <c r="N163" s="153"/>
      <c r="O163" s="153"/>
      <c r="P163" s="154" t="n">
        <f aca="false">SUM(P164:P166)</f>
        <v>0</v>
      </c>
      <c r="Q163" s="153"/>
      <c r="R163" s="154" t="n">
        <f aca="false">SUM(R164:R166)</f>
        <v>0.03726</v>
      </c>
      <c r="S163" s="153"/>
      <c r="T163" s="155" t="n">
        <f aca="false">SUM(T164:T166)</f>
        <v>0</v>
      </c>
      <c r="AR163" s="148" t="s">
        <v>82</v>
      </c>
      <c r="AT163" s="156" t="s">
        <v>73</v>
      </c>
      <c r="AU163" s="156" t="s">
        <v>80</v>
      </c>
      <c r="AY163" s="148" t="s">
        <v>117</v>
      </c>
      <c r="BK163" s="157" t="n">
        <f aca="false">SUM(BK164:BK166)</f>
        <v>0</v>
      </c>
    </row>
    <row r="164" s="27" customFormat="true" ht="24.15" hidden="false" customHeight="true" outlineLevel="0" collapsed="false">
      <c r="A164" s="22"/>
      <c r="B164" s="160"/>
      <c r="C164" s="161" t="s">
        <v>218</v>
      </c>
      <c r="D164" s="161" t="s">
        <v>120</v>
      </c>
      <c r="E164" s="162" t="s">
        <v>219</v>
      </c>
      <c r="F164" s="163" t="s">
        <v>220</v>
      </c>
      <c r="G164" s="164" t="s">
        <v>140</v>
      </c>
      <c r="H164" s="165" t="n">
        <v>18</v>
      </c>
      <c r="I164" s="166"/>
      <c r="J164" s="167" t="n">
        <f aca="false">ROUND(I164*H164,2)</f>
        <v>0</v>
      </c>
      <c r="K164" s="163" t="s">
        <v>124</v>
      </c>
      <c r="L164" s="23"/>
      <c r="M164" s="168"/>
      <c r="N164" s="169" t="s">
        <v>39</v>
      </c>
      <c r="O164" s="60"/>
      <c r="P164" s="170" t="n">
        <f aca="false">O164*H164</f>
        <v>0</v>
      </c>
      <c r="Q164" s="170" t="n">
        <v>0.00207</v>
      </c>
      <c r="R164" s="170" t="n">
        <f aca="false">Q164*H164</f>
        <v>0.03726</v>
      </c>
      <c r="S164" s="170" t="n">
        <v>0</v>
      </c>
      <c r="T164" s="171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196</v>
      </c>
      <c r="AT164" s="172" t="s">
        <v>120</v>
      </c>
      <c r="AU164" s="172" t="s">
        <v>82</v>
      </c>
      <c r="AY164" s="3" t="s">
        <v>117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80</v>
      </c>
      <c r="BK164" s="173" t="n">
        <f aca="false">ROUND(I164*H164,2)</f>
        <v>0</v>
      </c>
      <c r="BL164" s="3" t="s">
        <v>196</v>
      </c>
      <c r="BM164" s="172" t="s">
        <v>221</v>
      </c>
    </row>
    <row r="165" s="174" customFormat="true" ht="12.8" hidden="false" customHeight="false" outlineLevel="0" collapsed="false">
      <c r="B165" s="175"/>
      <c r="D165" s="176" t="s">
        <v>127</v>
      </c>
      <c r="E165" s="177"/>
      <c r="F165" s="178" t="s">
        <v>222</v>
      </c>
      <c r="H165" s="179" t="n">
        <v>18</v>
      </c>
      <c r="I165" s="180"/>
      <c r="L165" s="175"/>
      <c r="M165" s="181"/>
      <c r="N165" s="182"/>
      <c r="O165" s="182"/>
      <c r="P165" s="182"/>
      <c r="Q165" s="182"/>
      <c r="R165" s="182"/>
      <c r="S165" s="182"/>
      <c r="T165" s="183"/>
      <c r="AT165" s="177" t="s">
        <v>127</v>
      </c>
      <c r="AU165" s="177" t="s">
        <v>82</v>
      </c>
      <c r="AV165" s="174" t="s">
        <v>82</v>
      </c>
      <c r="AW165" s="174" t="s">
        <v>31</v>
      </c>
      <c r="AX165" s="174" t="s">
        <v>80</v>
      </c>
      <c r="AY165" s="177" t="s">
        <v>117</v>
      </c>
    </row>
    <row r="166" s="27" customFormat="true" ht="24.15" hidden="false" customHeight="true" outlineLevel="0" collapsed="false">
      <c r="A166" s="22"/>
      <c r="B166" s="160"/>
      <c r="C166" s="161" t="s">
        <v>6</v>
      </c>
      <c r="D166" s="161" t="s">
        <v>120</v>
      </c>
      <c r="E166" s="162" t="s">
        <v>223</v>
      </c>
      <c r="F166" s="163" t="s">
        <v>224</v>
      </c>
      <c r="G166" s="164" t="s">
        <v>225</v>
      </c>
      <c r="H166" s="184"/>
      <c r="I166" s="166"/>
      <c r="J166" s="167" t="n">
        <f aca="false">ROUND(I166*H166,2)</f>
        <v>0</v>
      </c>
      <c r="K166" s="163" t="s">
        <v>124</v>
      </c>
      <c r="L166" s="23"/>
      <c r="M166" s="168"/>
      <c r="N166" s="169" t="s">
        <v>39</v>
      </c>
      <c r="O166" s="60"/>
      <c r="P166" s="170" t="n">
        <f aca="false">O166*H166</f>
        <v>0</v>
      </c>
      <c r="Q166" s="170" t="n">
        <v>0</v>
      </c>
      <c r="R166" s="170" t="n">
        <f aca="false">Q166*H166</f>
        <v>0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196</v>
      </c>
      <c r="AT166" s="172" t="s">
        <v>120</v>
      </c>
      <c r="AU166" s="172" t="s">
        <v>82</v>
      </c>
      <c r="AY166" s="3" t="s">
        <v>117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80</v>
      </c>
      <c r="BK166" s="173" t="n">
        <f aca="false">ROUND(I166*H166,2)</f>
        <v>0</v>
      </c>
      <c r="BL166" s="3" t="s">
        <v>196</v>
      </c>
      <c r="BM166" s="172" t="s">
        <v>226</v>
      </c>
    </row>
    <row r="167" s="146" customFormat="true" ht="22.8" hidden="false" customHeight="true" outlineLevel="0" collapsed="false">
      <c r="B167" s="147"/>
      <c r="D167" s="148" t="s">
        <v>73</v>
      </c>
      <c r="E167" s="158" t="s">
        <v>227</v>
      </c>
      <c r="F167" s="158" t="s">
        <v>228</v>
      </c>
      <c r="I167" s="150"/>
      <c r="J167" s="159" t="n">
        <f aca="false">BK167</f>
        <v>0</v>
      </c>
      <c r="L167" s="147"/>
      <c r="M167" s="152"/>
      <c r="N167" s="153"/>
      <c r="O167" s="153"/>
      <c r="P167" s="154" t="n">
        <f aca="false">SUM(P168:P173)</f>
        <v>0</v>
      </c>
      <c r="Q167" s="153"/>
      <c r="R167" s="154" t="n">
        <f aca="false">SUM(R168:R173)</f>
        <v>0</v>
      </c>
      <c r="S167" s="153"/>
      <c r="T167" s="155" t="n">
        <f aca="false">SUM(T168:T173)</f>
        <v>0</v>
      </c>
      <c r="AR167" s="148" t="s">
        <v>82</v>
      </c>
      <c r="AT167" s="156" t="s">
        <v>73</v>
      </c>
      <c r="AU167" s="156" t="s">
        <v>80</v>
      </c>
      <c r="AY167" s="148" t="s">
        <v>117</v>
      </c>
      <c r="BK167" s="157" t="n">
        <f aca="false">SUM(BK168:BK173)</f>
        <v>0</v>
      </c>
    </row>
    <row r="168" s="27" customFormat="true" ht="66.75" hidden="false" customHeight="true" outlineLevel="0" collapsed="false">
      <c r="A168" s="22"/>
      <c r="B168" s="160"/>
      <c r="C168" s="161" t="s">
        <v>229</v>
      </c>
      <c r="D168" s="161" t="s">
        <v>120</v>
      </c>
      <c r="E168" s="162" t="s">
        <v>230</v>
      </c>
      <c r="F168" s="163" t="s">
        <v>231</v>
      </c>
      <c r="G168" s="164" t="s">
        <v>146</v>
      </c>
      <c r="H168" s="165" t="n">
        <v>15</v>
      </c>
      <c r="I168" s="166"/>
      <c r="J168" s="167" t="n">
        <f aca="false">ROUND(I168*H168,2)</f>
        <v>0</v>
      </c>
      <c r="K168" s="163"/>
      <c r="L168" s="23"/>
      <c r="M168" s="168"/>
      <c r="N168" s="169" t="s">
        <v>39</v>
      </c>
      <c r="O168" s="60"/>
      <c r="P168" s="170" t="n">
        <f aca="false">O168*H168</f>
        <v>0</v>
      </c>
      <c r="Q168" s="170" t="n">
        <v>0</v>
      </c>
      <c r="R168" s="170" t="n">
        <f aca="false">Q168*H168</f>
        <v>0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196</v>
      </c>
      <c r="AT168" s="172" t="s">
        <v>120</v>
      </c>
      <c r="AU168" s="172" t="s">
        <v>82</v>
      </c>
      <c r="AY168" s="3" t="s">
        <v>117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80</v>
      </c>
      <c r="BK168" s="173" t="n">
        <f aca="false">ROUND(I168*H168,2)</f>
        <v>0</v>
      </c>
      <c r="BL168" s="3" t="s">
        <v>196</v>
      </c>
      <c r="BM168" s="172" t="s">
        <v>232</v>
      </c>
    </row>
    <row r="169" s="27" customFormat="true" ht="66.75" hidden="false" customHeight="true" outlineLevel="0" collapsed="false">
      <c r="A169" s="22"/>
      <c r="B169" s="160"/>
      <c r="C169" s="161" t="s">
        <v>233</v>
      </c>
      <c r="D169" s="161" t="s">
        <v>120</v>
      </c>
      <c r="E169" s="162" t="s">
        <v>234</v>
      </c>
      <c r="F169" s="163" t="s">
        <v>235</v>
      </c>
      <c r="G169" s="164" t="s">
        <v>146</v>
      </c>
      <c r="H169" s="165" t="n">
        <v>15</v>
      </c>
      <c r="I169" s="166"/>
      <c r="J169" s="167" t="n">
        <f aca="false">ROUND(I169*H169,2)</f>
        <v>0</v>
      </c>
      <c r="K169" s="163"/>
      <c r="L169" s="23"/>
      <c r="M169" s="168"/>
      <c r="N169" s="169" t="s">
        <v>39</v>
      </c>
      <c r="O169" s="60"/>
      <c r="P169" s="170" t="n">
        <f aca="false">O169*H169</f>
        <v>0</v>
      </c>
      <c r="Q169" s="170" t="n">
        <v>0</v>
      </c>
      <c r="R169" s="170" t="n">
        <f aca="false">Q169*H169</f>
        <v>0</v>
      </c>
      <c r="S169" s="170" t="n">
        <v>0</v>
      </c>
      <c r="T169" s="171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2" t="s">
        <v>196</v>
      </c>
      <c r="AT169" s="172" t="s">
        <v>120</v>
      </c>
      <c r="AU169" s="172" t="s">
        <v>82</v>
      </c>
      <c r="AY169" s="3" t="s">
        <v>117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3" t="s">
        <v>80</v>
      </c>
      <c r="BK169" s="173" t="n">
        <f aca="false">ROUND(I169*H169,2)</f>
        <v>0</v>
      </c>
      <c r="BL169" s="3" t="s">
        <v>196</v>
      </c>
      <c r="BM169" s="172" t="s">
        <v>236</v>
      </c>
    </row>
    <row r="170" s="27" customFormat="true" ht="16.5" hidden="false" customHeight="true" outlineLevel="0" collapsed="false">
      <c r="A170" s="22"/>
      <c r="B170" s="160"/>
      <c r="C170" s="161" t="s">
        <v>237</v>
      </c>
      <c r="D170" s="161" t="s">
        <v>120</v>
      </c>
      <c r="E170" s="162" t="s">
        <v>238</v>
      </c>
      <c r="F170" s="163" t="s">
        <v>239</v>
      </c>
      <c r="G170" s="164" t="s">
        <v>146</v>
      </c>
      <c r="H170" s="165" t="n">
        <v>15</v>
      </c>
      <c r="I170" s="166"/>
      <c r="J170" s="167" t="n">
        <f aca="false">ROUND(I170*H170,2)</f>
        <v>0</v>
      </c>
      <c r="K170" s="163"/>
      <c r="L170" s="23"/>
      <c r="M170" s="168"/>
      <c r="N170" s="169" t="s">
        <v>39</v>
      </c>
      <c r="O170" s="60"/>
      <c r="P170" s="170" t="n">
        <f aca="false">O170*H170</f>
        <v>0</v>
      </c>
      <c r="Q170" s="170" t="n">
        <v>0</v>
      </c>
      <c r="R170" s="170" t="n">
        <f aca="false">Q170*H170</f>
        <v>0</v>
      </c>
      <c r="S170" s="170" t="n">
        <v>0</v>
      </c>
      <c r="T170" s="17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196</v>
      </c>
      <c r="AT170" s="172" t="s">
        <v>120</v>
      </c>
      <c r="AU170" s="172" t="s">
        <v>82</v>
      </c>
      <c r="AY170" s="3" t="s">
        <v>117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80</v>
      </c>
      <c r="BK170" s="173" t="n">
        <f aca="false">ROUND(I170*H170,2)</f>
        <v>0</v>
      </c>
      <c r="BL170" s="3" t="s">
        <v>196</v>
      </c>
      <c r="BM170" s="172" t="s">
        <v>240</v>
      </c>
    </row>
    <row r="171" s="27" customFormat="true" ht="16.5" hidden="false" customHeight="true" outlineLevel="0" collapsed="false">
      <c r="A171" s="22"/>
      <c r="B171" s="160"/>
      <c r="C171" s="161" t="s">
        <v>241</v>
      </c>
      <c r="D171" s="161" t="s">
        <v>120</v>
      </c>
      <c r="E171" s="162" t="s">
        <v>242</v>
      </c>
      <c r="F171" s="163" t="s">
        <v>243</v>
      </c>
      <c r="G171" s="164" t="s">
        <v>146</v>
      </c>
      <c r="H171" s="165" t="n">
        <v>15</v>
      </c>
      <c r="I171" s="166"/>
      <c r="J171" s="167" t="n">
        <f aca="false">ROUND(I171*H171,2)</f>
        <v>0</v>
      </c>
      <c r="K171" s="163"/>
      <c r="L171" s="23"/>
      <c r="M171" s="168"/>
      <c r="N171" s="169" t="s">
        <v>39</v>
      </c>
      <c r="O171" s="60"/>
      <c r="P171" s="170" t="n">
        <f aca="false">O171*H171</f>
        <v>0</v>
      </c>
      <c r="Q171" s="170" t="n">
        <v>0</v>
      </c>
      <c r="R171" s="170" t="n">
        <f aca="false">Q171*H171</f>
        <v>0</v>
      </c>
      <c r="S171" s="170" t="n">
        <v>0</v>
      </c>
      <c r="T171" s="17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196</v>
      </c>
      <c r="AT171" s="172" t="s">
        <v>120</v>
      </c>
      <c r="AU171" s="172" t="s">
        <v>82</v>
      </c>
      <c r="AY171" s="3" t="s">
        <v>117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80</v>
      </c>
      <c r="BK171" s="173" t="n">
        <f aca="false">ROUND(I171*H171,2)</f>
        <v>0</v>
      </c>
      <c r="BL171" s="3" t="s">
        <v>196</v>
      </c>
      <c r="BM171" s="172" t="s">
        <v>244</v>
      </c>
    </row>
    <row r="172" s="27" customFormat="true" ht="44.25" hidden="false" customHeight="true" outlineLevel="0" collapsed="false">
      <c r="A172" s="22"/>
      <c r="B172" s="160"/>
      <c r="C172" s="161" t="s">
        <v>245</v>
      </c>
      <c r="D172" s="161" t="s">
        <v>120</v>
      </c>
      <c r="E172" s="162" t="s">
        <v>246</v>
      </c>
      <c r="F172" s="163" t="s">
        <v>247</v>
      </c>
      <c r="G172" s="164" t="s">
        <v>146</v>
      </c>
      <c r="H172" s="165" t="n">
        <v>2</v>
      </c>
      <c r="I172" s="166"/>
      <c r="J172" s="167" t="n">
        <f aca="false">ROUND(I172*H172,2)</f>
        <v>0</v>
      </c>
      <c r="K172" s="163"/>
      <c r="L172" s="23"/>
      <c r="M172" s="168"/>
      <c r="N172" s="169" t="s">
        <v>39</v>
      </c>
      <c r="O172" s="60"/>
      <c r="P172" s="170" t="n">
        <f aca="false">O172*H172</f>
        <v>0</v>
      </c>
      <c r="Q172" s="170" t="n">
        <v>0</v>
      </c>
      <c r="R172" s="170" t="n">
        <f aca="false">Q172*H172</f>
        <v>0</v>
      </c>
      <c r="S172" s="170" t="n">
        <v>0</v>
      </c>
      <c r="T172" s="171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2" t="s">
        <v>196</v>
      </c>
      <c r="AT172" s="172" t="s">
        <v>120</v>
      </c>
      <c r="AU172" s="172" t="s">
        <v>82</v>
      </c>
      <c r="AY172" s="3" t="s">
        <v>117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80</v>
      </c>
      <c r="BK172" s="173" t="n">
        <f aca="false">ROUND(I172*H172,2)</f>
        <v>0</v>
      </c>
      <c r="BL172" s="3" t="s">
        <v>196</v>
      </c>
      <c r="BM172" s="172" t="s">
        <v>248</v>
      </c>
    </row>
    <row r="173" s="27" customFormat="true" ht="24.15" hidden="false" customHeight="true" outlineLevel="0" collapsed="false">
      <c r="A173" s="22"/>
      <c r="B173" s="160"/>
      <c r="C173" s="161" t="s">
        <v>249</v>
      </c>
      <c r="D173" s="161" t="s">
        <v>120</v>
      </c>
      <c r="E173" s="162" t="s">
        <v>250</v>
      </c>
      <c r="F173" s="163" t="s">
        <v>251</v>
      </c>
      <c r="G173" s="164" t="s">
        <v>225</v>
      </c>
      <c r="H173" s="184"/>
      <c r="I173" s="166"/>
      <c r="J173" s="167" t="n">
        <f aca="false">ROUND(I173*H173,2)</f>
        <v>0</v>
      </c>
      <c r="K173" s="163" t="s">
        <v>124</v>
      </c>
      <c r="L173" s="23"/>
      <c r="M173" s="168"/>
      <c r="N173" s="169" t="s">
        <v>39</v>
      </c>
      <c r="O173" s="60"/>
      <c r="P173" s="170" t="n">
        <f aca="false">O173*H173</f>
        <v>0</v>
      </c>
      <c r="Q173" s="170" t="n">
        <v>0</v>
      </c>
      <c r="R173" s="170" t="n">
        <f aca="false">Q173*H173</f>
        <v>0</v>
      </c>
      <c r="S173" s="170" t="n">
        <v>0</v>
      </c>
      <c r="T173" s="171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196</v>
      </c>
      <c r="AT173" s="172" t="s">
        <v>120</v>
      </c>
      <c r="AU173" s="172" t="s">
        <v>82</v>
      </c>
      <c r="AY173" s="3" t="s">
        <v>117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80</v>
      </c>
      <c r="BK173" s="173" t="n">
        <f aca="false">ROUND(I173*H173,2)</f>
        <v>0</v>
      </c>
      <c r="BL173" s="3" t="s">
        <v>196</v>
      </c>
      <c r="BM173" s="172" t="s">
        <v>252</v>
      </c>
    </row>
    <row r="174" s="146" customFormat="true" ht="22.8" hidden="false" customHeight="true" outlineLevel="0" collapsed="false">
      <c r="B174" s="147"/>
      <c r="D174" s="148" t="s">
        <v>73</v>
      </c>
      <c r="E174" s="158" t="s">
        <v>253</v>
      </c>
      <c r="F174" s="158" t="s">
        <v>254</v>
      </c>
      <c r="I174" s="150"/>
      <c r="J174" s="159" t="n">
        <f aca="false">BK174</f>
        <v>0</v>
      </c>
      <c r="L174" s="147"/>
      <c r="M174" s="152"/>
      <c r="N174" s="153"/>
      <c r="O174" s="153"/>
      <c r="P174" s="154" t="n">
        <f aca="false">SUM(P175:P181)</f>
        <v>0</v>
      </c>
      <c r="Q174" s="153"/>
      <c r="R174" s="154" t="n">
        <f aca="false">SUM(R175:R181)</f>
        <v>0.01309665</v>
      </c>
      <c r="S174" s="153"/>
      <c r="T174" s="155" t="n">
        <f aca="false">SUM(T175:T181)</f>
        <v>0</v>
      </c>
      <c r="AR174" s="148" t="s">
        <v>82</v>
      </c>
      <c r="AT174" s="156" t="s">
        <v>73</v>
      </c>
      <c r="AU174" s="156" t="s">
        <v>80</v>
      </c>
      <c r="AY174" s="148" t="s">
        <v>117</v>
      </c>
      <c r="BK174" s="157" t="n">
        <f aca="false">SUM(BK175:BK181)</f>
        <v>0</v>
      </c>
    </row>
    <row r="175" s="27" customFormat="true" ht="21.75" hidden="false" customHeight="true" outlineLevel="0" collapsed="false">
      <c r="A175" s="22"/>
      <c r="B175" s="160"/>
      <c r="C175" s="161" t="s">
        <v>255</v>
      </c>
      <c r="D175" s="161" t="s">
        <v>120</v>
      </c>
      <c r="E175" s="162" t="s">
        <v>256</v>
      </c>
      <c r="F175" s="163" t="s">
        <v>257</v>
      </c>
      <c r="G175" s="164" t="s">
        <v>123</v>
      </c>
      <c r="H175" s="165" t="n">
        <v>43.09</v>
      </c>
      <c r="I175" s="166"/>
      <c r="J175" s="167" t="n">
        <f aca="false">ROUND(I175*H175,2)</f>
        <v>0</v>
      </c>
      <c r="K175" s="163" t="s">
        <v>124</v>
      </c>
      <c r="L175" s="23"/>
      <c r="M175" s="168"/>
      <c r="N175" s="169" t="s">
        <v>39</v>
      </c>
      <c r="O175" s="60"/>
      <c r="P175" s="170" t="n">
        <f aca="false">O175*H175</f>
        <v>0</v>
      </c>
      <c r="Q175" s="170" t="n">
        <v>0</v>
      </c>
      <c r="R175" s="170" t="n">
        <f aca="false">Q175*H175</f>
        <v>0</v>
      </c>
      <c r="S175" s="170" t="n">
        <v>0</v>
      </c>
      <c r="T175" s="171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196</v>
      </c>
      <c r="AT175" s="172" t="s">
        <v>120</v>
      </c>
      <c r="AU175" s="172" t="s">
        <v>82</v>
      </c>
      <c r="AY175" s="3" t="s">
        <v>117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80</v>
      </c>
      <c r="BK175" s="173" t="n">
        <f aca="false">ROUND(I175*H175,2)</f>
        <v>0</v>
      </c>
      <c r="BL175" s="3" t="s">
        <v>196</v>
      </c>
      <c r="BM175" s="172" t="s">
        <v>258</v>
      </c>
    </row>
    <row r="176" s="174" customFormat="true" ht="12.8" hidden="false" customHeight="false" outlineLevel="0" collapsed="false">
      <c r="B176" s="175"/>
      <c r="D176" s="176" t="s">
        <v>127</v>
      </c>
      <c r="E176" s="177"/>
      <c r="F176" s="178" t="s">
        <v>137</v>
      </c>
      <c r="H176" s="179" t="n">
        <v>43.09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127</v>
      </c>
      <c r="AU176" s="177" t="s">
        <v>82</v>
      </c>
      <c r="AV176" s="174" t="s">
        <v>82</v>
      </c>
      <c r="AW176" s="174" t="s">
        <v>31</v>
      </c>
      <c r="AX176" s="174" t="s">
        <v>80</v>
      </c>
      <c r="AY176" s="177" t="s">
        <v>117</v>
      </c>
    </row>
    <row r="177" s="27" customFormat="true" ht="16.5" hidden="false" customHeight="true" outlineLevel="0" collapsed="false">
      <c r="A177" s="22"/>
      <c r="B177" s="160"/>
      <c r="C177" s="185" t="s">
        <v>259</v>
      </c>
      <c r="D177" s="185" t="s">
        <v>260</v>
      </c>
      <c r="E177" s="186" t="s">
        <v>261</v>
      </c>
      <c r="F177" s="187" t="s">
        <v>262</v>
      </c>
      <c r="G177" s="188" t="s">
        <v>123</v>
      </c>
      <c r="H177" s="189" t="n">
        <v>45.245</v>
      </c>
      <c r="I177" s="190"/>
      <c r="J177" s="191" t="n">
        <f aca="false">ROUND(I177*H177,2)</f>
        <v>0</v>
      </c>
      <c r="K177" s="163" t="s">
        <v>124</v>
      </c>
      <c r="L177" s="192"/>
      <c r="M177" s="193"/>
      <c r="N177" s="194" t="s">
        <v>39</v>
      </c>
      <c r="O177" s="60"/>
      <c r="P177" s="170" t="n">
        <f aca="false">O177*H177</f>
        <v>0</v>
      </c>
      <c r="Q177" s="170" t="n">
        <v>5E-005</v>
      </c>
      <c r="R177" s="170" t="n">
        <f aca="false">Q177*H177</f>
        <v>0.00226225</v>
      </c>
      <c r="S177" s="170" t="n">
        <v>0</v>
      </c>
      <c r="T177" s="171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263</v>
      </c>
      <c r="AT177" s="172" t="s">
        <v>260</v>
      </c>
      <c r="AU177" s="172" t="s">
        <v>82</v>
      </c>
      <c r="AY177" s="3" t="s">
        <v>117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80</v>
      </c>
      <c r="BK177" s="173" t="n">
        <f aca="false">ROUND(I177*H177,2)</f>
        <v>0</v>
      </c>
      <c r="BL177" s="3" t="s">
        <v>196</v>
      </c>
      <c r="BM177" s="172" t="s">
        <v>264</v>
      </c>
    </row>
    <row r="178" s="174" customFormat="true" ht="12.8" hidden="false" customHeight="false" outlineLevel="0" collapsed="false">
      <c r="B178" s="175"/>
      <c r="D178" s="176" t="s">
        <v>127</v>
      </c>
      <c r="F178" s="178" t="s">
        <v>265</v>
      </c>
      <c r="H178" s="179" t="n">
        <v>45.245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127</v>
      </c>
      <c r="AU178" s="177" t="s">
        <v>82</v>
      </c>
      <c r="AV178" s="174" t="s">
        <v>82</v>
      </c>
      <c r="AW178" s="174" t="s">
        <v>2</v>
      </c>
      <c r="AX178" s="174" t="s">
        <v>80</v>
      </c>
      <c r="AY178" s="177" t="s">
        <v>117</v>
      </c>
    </row>
    <row r="179" s="27" customFormat="true" ht="24.15" hidden="false" customHeight="true" outlineLevel="0" collapsed="false">
      <c r="A179" s="22"/>
      <c r="B179" s="160"/>
      <c r="C179" s="161" t="s">
        <v>266</v>
      </c>
      <c r="D179" s="161" t="s">
        <v>120</v>
      </c>
      <c r="E179" s="162" t="s">
        <v>267</v>
      </c>
      <c r="F179" s="163" t="s">
        <v>268</v>
      </c>
      <c r="G179" s="164" t="s">
        <v>123</v>
      </c>
      <c r="H179" s="165" t="n">
        <v>37.36</v>
      </c>
      <c r="I179" s="166"/>
      <c r="J179" s="167" t="n">
        <f aca="false">ROUND(I179*H179,2)</f>
        <v>0</v>
      </c>
      <c r="K179" s="163" t="s">
        <v>124</v>
      </c>
      <c r="L179" s="23"/>
      <c r="M179" s="168"/>
      <c r="N179" s="169" t="s">
        <v>39</v>
      </c>
      <c r="O179" s="60"/>
      <c r="P179" s="170" t="n">
        <f aca="false">O179*H179</f>
        <v>0</v>
      </c>
      <c r="Q179" s="170" t="n">
        <v>0.00029</v>
      </c>
      <c r="R179" s="170" t="n">
        <f aca="false">Q179*H179</f>
        <v>0.0108344</v>
      </c>
      <c r="S179" s="170" t="n">
        <v>0</v>
      </c>
      <c r="T179" s="171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2" t="s">
        <v>196</v>
      </c>
      <c r="AT179" s="172" t="s">
        <v>120</v>
      </c>
      <c r="AU179" s="172" t="s">
        <v>82</v>
      </c>
      <c r="AY179" s="3" t="s">
        <v>117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80</v>
      </c>
      <c r="BK179" s="173" t="n">
        <f aca="false">ROUND(I179*H179,2)</f>
        <v>0</v>
      </c>
      <c r="BL179" s="3" t="s">
        <v>196</v>
      </c>
      <c r="BM179" s="172" t="s">
        <v>269</v>
      </c>
    </row>
    <row r="180" s="174" customFormat="true" ht="12.8" hidden="false" customHeight="false" outlineLevel="0" collapsed="false">
      <c r="B180" s="175"/>
      <c r="D180" s="176" t="s">
        <v>127</v>
      </c>
      <c r="E180" s="177"/>
      <c r="F180" s="178" t="s">
        <v>270</v>
      </c>
      <c r="H180" s="179" t="n">
        <v>37.36</v>
      </c>
      <c r="I180" s="180"/>
      <c r="L180" s="175"/>
      <c r="M180" s="181"/>
      <c r="N180" s="182"/>
      <c r="O180" s="182"/>
      <c r="P180" s="182"/>
      <c r="Q180" s="182"/>
      <c r="R180" s="182"/>
      <c r="S180" s="182"/>
      <c r="T180" s="183"/>
      <c r="AT180" s="177" t="s">
        <v>127</v>
      </c>
      <c r="AU180" s="177" t="s">
        <v>82</v>
      </c>
      <c r="AV180" s="174" t="s">
        <v>82</v>
      </c>
      <c r="AW180" s="174" t="s">
        <v>31</v>
      </c>
      <c r="AX180" s="174" t="s">
        <v>80</v>
      </c>
      <c r="AY180" s="177" t="s">
        <v>117</v>
      </c>
    </row>
    <row r="181" s="27" customFormat="true" ht="24.15" hidden="false" customHeight="true" outlineLevel="0" collapsed="false">
      <c r="A181" s="22"/>
      <c r="B181" s="160"/>
      <c r="C181" s="161" t="s">
        <v>271</v>
      </c>
      <c r="D181" s="161" t="s">
        <v>120</v>
      </c>
      <c r="E181" s="162" t="s">
        <v>272</v>
      </c>
      <c r="F181" s="163" t="s">
        <v>273</v>
      </c>
      <c r="G181" s="164" t="s">
        <v>123</v>
      </c>
      <c r="H181" s="165" t="n">
        <v>37.36</v>
      </c>
      <c r="I181" s="166"/>
      <c r="J181" s="167" t="n">
        <f aca="false">ROUND(I181*H181,2)</f>
        <v>0</v>
      </c>
      <c r="K181" s="163" t="s">
        <v>124</v>
      </c>
      <c r="L181" s="23"/>
      <c r="M181" s="168"/>
      <c r="N181" s="169" t="s">
        <v>39</v>
      </c>
      <c r="O181" s="60"/>
      <c r="P181" s="170" t="n">
        <f aca="false">O181*H181</f>
        <v>0</v>
      </c>
      <c r="Q181" s="170" t="n">
        <v>0</v>
      </c>
      <c r="R181" s="170" t="n">
        <f aca="false">Q181*H181</f>
        <v>0</v>
      </c>
      <c r="S181" s="170" t="n">
        <v>0</v>
      </c>
      <c r="T181" s="171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196</v>
      </c>
      <c r="AT181" s="172" t="s">
        <v>120</v>
      </c>
      <c r="AU181" s="172" t="s">
        <v>82</v>
      </c>
      <c r="AY181" s="3" t="s">
        <v>117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80</v>
      </c>
      <c r="BK181" s="173" t="n">
        <f aca="false">ROUND(I181*H181,2)</f>
        <v>0</v>
      </c>
      <c r="BL181" s="3" t="s">
        <v>196</v>
      </c>
      <c r="BM181" s="172" t="s">
        <v>274</v>
      </c>
    </row>
    <row r="182" s="146" customFormat="true" ht="25.9" hidden="false" customHeight="true" outlineLevel="0" collapsed="false">
      <c r="B182" s="147"/>
      <c r="D182" s="148" t="s">
        <v>73</v>
      </c>
      <c r="E182" s="149" t="s">
        <v>275</v>
      </c>
      <c r="F182" s="149" t="s">
        <v>276</v>
      </c>
      <c r="I182" s="150"/>
      <c r="J182" s="151" t="n">
        <f aca="false">BK182</f>
        <v>0</v>
      </c>
      <c r="L182" s="147"/>
      <c r="M182" s="152"/>
      <c r="N182" s="153"/>
      <c r="O182" s="153"/>
      <c r="P182" s="154" t="n">
        <f aca="false">P183+P185+P187</f>
        <v>0</v>
      </c>
      <c r="Q182" s="153"/>
      <c r="R182" s="154" t="n">
        <f aca="false">R183+R185+R187</f>
        <v>0</v>
      </c>
      <c r="S182" s="153"/>
      <c r="T182" s="155" t="n">
        <f aca="false">T183+T185+T187</f>
        <v>0</v>
      </c>
      <c r="AR182" s="148" t="s">
        <v>143</v>
      </c>
      <c r="AT182" s="156" t="s">
        <v>73</v>
      </c>
      <c r="AU182" s="156" t="s">
        <v>74</v>
      </c>
      <c r="AY182" s="148" t="s">
        <v>117</v>
      </c>
      <c r="BK182" s="157" t="n">
        <f aca="false">BK183+BK185+BK187</f>
        <v>0</v>
      </c>
    </row>
    <row r="183" s="146" customFormat="true" ht="22.8" hidden="false" customHeight="true" outlineLevel="0" collapsed="false">
      <c r="B183" s="147"/>
      <c r="D183" s="148" t="s">
        <v>73</v>
      </c>
      <c r="E183" s="158" t="s">
        <v>277</v>
      </c>
      <c r="F183" s="158" t="s">
        <v>278</v>
      </c>
      <c r="I183" s="150"/>
      <c r="J183" s="159" t="n">
        <f aca="false">BK183</f>
        <v>0</v>
      </c>
      <c r="L183" s="147"/>
      <c r="M183" s="152"/>
      <c r="N183" s="153"/>
      <c r="O183" s="153"/>
      <c r="P183" s="154" t="n">
        <f aca="false">P184</f>
        <v>0</v>
      </c>
      <c r="Q183" s="153"/>
      <c r="R183" s="154" t="n">
        <f aca="false">R184</f>
        <v>0</v>
      </c>
      <c r="S183" s="153"/>
      <c r="T183" s="155" t="n">
        <f aca="false">T184</f>
        <v>0</v>
      </c>
      <c r="AR183" s="148" t="s">
        <v>143</v>
      </c>
      <c r="AT183" s="156" t="s">
        <v>73</v>
      </c>
      <c r="AU183" s="156" t="s">
        <v>80</v>
      </c>
      <c r="AY183" s="148" t="s">
        <v>117</v>
      </c>
      <c r="BK183" s="157" t="n">
        <f aca="false">BK184</f>
        <v>0</v>
      </c>
    </row>
    <row r="184" s="27" customFormat="true" ht="16.5" hidden="false" customHeight="true" outlineLevel="0" collapsed="false">
      <c r="A184" s="22"/>
      <c r="B184" s="160"/>
      <c r="C184" s="161" t="s">
        <v>263</v>
      </c>
      <c r="D184" s="161" t="s">
        <v>120</v>
      </c>
      <c r="E184" s="162" t="s">
        <v>279</v>
      </c>
      <c r="F184" s="163" t="s">
        <v>280</v>
      </c>
      <c r="G184" s="164" t="s">
        <v>158</v>
      </c>
      <c r="H184" s="165" t="n">
        <v>1</v>
      </c>
      <c r="I184" s="166"/>
      <c r="J184" s="167" t="n">
        <f aca="false">ROUND(I184*H184,2)</f>
        <v>0</v>
      </c>
      <c r="K184" s="163" t="s">
        <v>124</v>
      </c>
      <c r="L184" s="23"/>
      <c r="M184" s="168"/>
      <c r="N184" s="169" t="s">
        <v>39</v>
      </c>
      <c r="O184" s="60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</v>
      </c>
      <c r="T184" s="171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281</v>
      </c>
      <c r="AT184" s="172" t="s">
        <v>120</v>
      </c>
      <c r="AU184" s="172" t="s">
        <v>82</v>
      </c>
      <c r="AY184" s="3" t="s">
        <v>117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80</v>
      </c>
      <c r="BK184" s="173" t="n">
        <f aca="false">ROUND(I184*H184,2)</f>
        <v>0</v>
      </c>
      <c r="BL184" s="3" t="s">
        <v>281</v>
      </c>
      <c r="BM184" s="172" t="s">
        <v>282</v>
      </c>
    </row>
    <row r="185" s="146" customFormat="true" ht="22.8" hidden="false" customHeight="true" outlineLevel="0" collapsed="false">
      <c r="B185" s="147"/>
      <c r="D185" s="148" t="s">
        <v>73</v>
      </c>
      <c r="E185" s="158" t="s">
        <v>283</v>
      </c>
      <c r="F185" s="158" t="s">
        <v>284</v>
      </c>
      <c r="I185" s="150"/>
      <c r="J185" s="159" t="n">
        <f aca="false">BK185</f>
        <v>0</v>
      </c>
      <c r="L185" s="147"/>
      <c r="M185" s="152"/>
      <c r="N185" s="153"/>
      <c r="O185" s="153"/>
      <c r="P185" s="154" t="n">
        <f aca="false">P186</f>
        <v>0</v>
      </c>
      <c r="Q185" s="153"/>
      <c r="R185" s="154" t="n">
        <f aca="false">R186</f>
        <v>0</v>
      </c>
      <c r="S185" s="153"/>
      <c r="T185" s="155" t="n">
        <f aca="false">T186</f>
        <v>0</v>
      </c>
      <c r="AR185" s="148" t="s">
        <v>143</v>
      </c>
      <c r="AT185" s="156" t="s">
        <v>73</v>
      </c>
      <c r="AU185" s="156" t="s">
        <v>80</v>
      </c>
      <c r="AY185" s="148" t="s">
        <v>117</v>
      </c>
      <c r="BK185" s="157" t="n">
        <f aca="false">BK186</f>
        <v>0</v>
      </c>
    </row>
    <row r="186" s="27" customFormat="true" ht="16.5" hidden="false" customHeight="true" outlineLevel="0" collapsed="false">
      <c r="A186" s="22"/>
      <c r="B186" s="160"/>
      <c r="C186" s="161" t="s">
        <v>285</v>
      </c>
      <c r="D186" s="161" t="s">
        <v>120</v>
      </c>
      <c r="E186" s="162" t="s">
        <v>286</v>
      </c>
      <c r="F186" s="163" t="s">
        <v>287</v>
      </c>
      <c r="G186" s="164" t="s">
        <v>158</v>
      </c>
      <c r="H186" s="165" t="n">
        <v>1</v>
      </c>
      <c r="I186" s="166"/>
      <c r="J186" s="167" t="n">
        <f aca="false">ROUND(I186*H186,2)</f>
        <v>0</v>
      </c>
      <c r="K186" s="163" t="s">
        <v>124</v>
      </c>
      <c r="L186" s="23"/>
      <c r="M186" s="168"/>
      <c r="N186" s="169" t="s">
        <v>39</v>
      </c>
      <c r="O186" s="60"/>
      <c r="P186" s="170" t="n">
        <f aca="false">O186*H186</f>
        <v>0</v>
      </c>
      <c r="Q186" s="170" t="n">
        <v>0</v>
      </c>
      <c r="R186" s="170" t="n">
        <f aca="false">Q186*H186</f>
        <v>0</v>
      </c>
      <c r="S186" s="170" t="n">
        <v>0</v>
      </c>
      <c r="T186" s="171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281</v>
      </c>
      <c r="AT186" s="172" t="s">
        <v>120</v>
      </c>
      <c r="AU186" s="172" t="s">
        <v>82</v>
      </c>
      <c r="AY186" s="3" t="s">
        <v>117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80</v>
      </c>
      <c r="BK186" s="173" t="n">
        <f aca="false">ROUND(I186*H186,2)</f>
        <v>0</v>
      </c>
      <c r="BL186" s="3" t="s">
        <v>281</v>
      </c>
      <c r="BM186" s="172" t="s">
        <v>288</v>
      </c>
    </row>
    <row r="187" s="146" customFormat="true" ht="22.8" hidden="false" customHeight="true" outlineLevel="0" collapsed="false">
      <c r="B187" s="147"/>
      <c r="D187" s="148" t="s">
        <v>73</v>
      </c>
      <c r="E187" s="158" t="s">
        <v>289</v>
      </c>
      <c r="F187" s="158" t="s">
        <v>290</v>
      </c>
      <c r="I187" s="150"/>
      <c r="J187" s="159" t="n">
        <f aca="false">BK187</f>
        <v>0</v>
      </c>
      <c r="L187" s="147"/>
      <c r="M187" s="152"/>
      <c r="N187" s="153"/>
      <c r="O187" s="153"/>
      <c r="P187" s="154" t="n">
        <f aca="false">P188</f>
        <v>0</v>
      </c>
      <c r="Q187" s="153"/>
      <c r="R187" s="154" t="n">
        <f aca="false">R188</f>
        <v>0</v>
      </c>
      <c r="S187" s="153"/>
      <c r="T187" s="155" t="n">
        <f aca="false">T188</f>
        <v>0</v>
      </c>
      <c r="AR187" s="148" t="s">
        <v>143</v>
      </c>
      <c r="AT187" s="156" t="s">
        <v>73</v>
      </c>
      <c r="AU187" s="156" t="s">
        <v>80</v>
      </c>
      <c r="AY187" s="148" t="s">
        <v>117</v>
      </c>
      <c r="BK187" s="157" t="n">
        <f aca="false">BK188</f>
        <v>0</v>
      </c>
    </row>
    <row r="188" s="27" customFormat="true" ht="16.5" hidden="false" customHeight="true" outlineLevel="0" collapsed="false">
      <c r="A188" s="22"/>
      <c r="B188" s="160"/>
      <c r="C188" s="161" t="s">
        <v>291</v>
      </c>
      <c r="D188" s="161" t="s">
        <v>120</v>
      </c>
      <c r="E188" s="162" t="s">
        <v>292</v>
      </c>
      <c r="F188" s="163" t="s">
        <v>293</v>
      </c>
      <c r="G188" s="164" t="s">
        <v>158</v>
      </c>
      <c r="H188" s="165" t="n">
        <v>1</v>
      </c>
      <c r="I188" s="166"/>
      <c r="J188" s="167" t="n">
        <f aca="false">ROUND(I188*H188,2)</f>
        <v>0</v>
      </c>
      <c r="K188" s="163" t="s">
        <v>124</v>
      </c>
      <c r="L188" s="23"/>
      <c r="M188" s="195"/>
      <c r="N188" s="196" t="s">
        <v>39</v>
      </c>
      <c r="O188" s="197"/>
      <c r="P188" s="198" t="n">
        <f aca="false">O188*H188</f>
        <v>0</v>
      </c>
      <c r="Q188" s="198" t="n">
        <v>0</v>
      </c>
      <c r="R188" s="198" t="n">
        <f aca="false">Q188*H188</f>
        <v>0</v>
      </c>
      <c r="S188" s="198" t="n">
        <v>0</v>
      </c>
      <c r="T188" s="199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281</v>
      </c>
      <c r="AT188" s="172" t="s">
        <v>120</v>
      </c>
      <c r="AU188" s="172" t="s">
        <v>82</v>
      </c>
      <c r="AY188" s="3" t="s">
        <v>117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80</v>
      </c>
      <c r="BK188" s="173" t="n">
        <f aca="false">ROUND(I188*H188,2)</f>
        <v>0</v>
      </c>
      <c r="BL188" s="3" t="s">
        <v>281</v>
      </c>
      <c r="BM188" s="172" t="s">
        <v>294</v>
      </c>
    </row>
    <row r="189" s="27" customFormat="true" ht="6.95" hidden="false" customHeight="true" outlineLevel="0" collapsed="false">
      <c r="A189" s="22"/>
      <c r="B189" s="44"/>
      <c r="C189" s="45"/>
      <c r="D189" s="45"/>
      <c r="E189" s="45"/>
      <c r="F189" s="45"/>
      <c r="G189" s="45"/>
      <c r="H189" s="45"/>
      <c r="I189" s="45"/>
      <c r="J189" s="45"/>
      <c r="K189" s="45"/>
      <c r="L189" s="23"/>
      <c r="M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</row>
  </sheetData>
  <autoFilter ref="C124:K188"/>
  <mergeCells count="6">
    <mergeCell ref="L2:V2"/>
    <mergeCell ref="E7:H7"/>
    <mergeCell ref="E16:H16"/>
    <mergeCell ref="E25:H25"/>
    <mergeCell ref="E85:H85"/>
    <mergeCell ref="E117:H117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2024-05-09T14:23:53Z</dcterms:created>
  <dc:creator>DESKTOP-VKVVR07\Eva</dc:creator>
  <dc:description/>
  <dc:language>cs-CZ</dc:language>
  <cp:lastModifiedBy/>
  <dcterms:modified xsi:type="dcterms:W3CDTF">2024-05-09T16:26:14Z</dcterms:modified>
  <cp:revision>1</cp:revision>
  <dc:subject/>
  <dc:title/>
</cp:coreProperties>
</file>